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水道課\01_庶務G\◎経営戦略関係\◆経営比較分析表\R5年度　経営比較分析表（水道）R4決算\"/>
    </mc:Choice>
  </mc:AlternateContent>
  <workbookProtection workbookAlgorithmName="SHA-512" workbookHashValue="ccPEfCPmobTPz45xi+rajwL0m9pmW/L1u5rdEEMDjcb3UXQmtKEq4IPQn6cswvxeHYV9mmqYBeQjZ0h1weG+oQ==" workbookSaltValue="kKLGBBuG6Eou2PbnMBNwD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<sst xmlns="http://schemas.openxmlformats.org/spreadsheetml/2006/main" count="228" uniqueCount="114">
  <si>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</si>
  <si>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</si>
  <si>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</si>
  <si>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</si>
  <si>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</si>
  <si>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</si>
  <si>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</si>
  <si>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</si>
  <si>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</si>
  <si>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</si>
  <si>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</si>
  <si>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</si>
  <si>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</si>
  <si>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</si>
  <si>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</si>
  <si>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</si>
  <si>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</si>
  <si>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</si>
  <si>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</si>
  <si>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</si>
  <si>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</si>
  <si>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</si>
  <si>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</si>
  <si>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</si>
  <si>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</si>
  <si>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</si>
  <si>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</si>
  <si>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</si>
  <si>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</si>
  <si>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</si>
  <si>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</si>
  <si>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</si>
  <si>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</si>
  <si>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</si>
  <si>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</si>
  <si>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</si>
  <si>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</si>
  <si>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</si>
  <si>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</si>
  <si>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</si>
  <si>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</si>
  <si>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</si>
  <si>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</si>
  <si>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</si>
  <si>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</si>
  <si>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</si>
  <si>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</si>
  <si>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</si>
  <si>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</si>
  <si>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</si>
  <si>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</si>
  <si>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</si>
  <si>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</si>
  <si>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</si>
  <si>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</si>
  <si>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</si>
  <si>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</si>
  <si>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</si>
  <si>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</si>
  <si>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</si>
  <si>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</si>
  <si>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</si>
  <si>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</si>
  <si>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</si>
  <si>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</si>
  <si>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</si>
  <si>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</si>
  <si>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</si>
  <si>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</si>
  <si>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</si>
  <si>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</si>
  <si>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</si>
  <si>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</si>
  <si>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</si>
  <si>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</si>
  <si>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</si>
  <si>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</si>
  <si>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</si>
  <si>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</si>
  <si>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</si>
  <si>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</si>
  <si>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</si>
  <si>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</si>
  <si>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</si>
  <si>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</si>
  <si>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</si>
  <si>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</si>
  <si>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</si>
  <si>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</si>
  <si>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</si>
  <si>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</si>
  <si>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</si>
  <si>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富士見市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</si>
  <si>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</si>
  <si>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</si>
  <si>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</si>
  <si>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</si>
  <si>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</si>
  <si>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</si>
  <si>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</si>
  <si>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</si>
  <si>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</si>
  <si>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</si>
  <si>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</si>
  <si>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</si>
  <si>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</si>
  <si>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</si>
  <si>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</si>
  <si>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</si>
  <si>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</si>
  <si>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</si>
  <si>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全国平均及び類似団体の平均値を上回っている。管路経年化率、管路更新率を踏まえ、将来的な更新等の財源の確保や計画的な老朽化対策が必要である。
②管路経年化率
　全国平均及び類似団体の平均値を下回っている。現時点では法定耐用年数を超えた管路の割合が低いことを示している。
③管路更新率
　全国平均及び類似団体の平均値を下回っている。管路経年化率が低いため、現時点での投資の必要性は低いものの将来的な投資は必然であるため、計画的な更新の見直しが必要である。</t>
    <phoneticPr fontId="4"/>
  </si>
  <si>
    <t>　現状では、事業・サービスの提供を安定的に継続するために必要な施設・設備に対する投資が適切に見込まれ、経営状況は、概ね健全な状態であるといえる。
　しかし将来的な管路の更新など課題は明らかである。富士見市水道ビジョンに基づき、財源の確保や事業運営の効率化を進め、水道施設等の整備の見直しを随時検討していくものである。</t>
    <phoneticPr fontId="4"/>
  </si>
  <si>
    <t>①経常収支比率
　単年度の収支が100％以上と黒字を示す指標である。コロナ減免により給水収益は減収したが、加入金の増加により経常収益は微増し、経常費用が低減している傾向にあることが要因と考えられる。今後は浄水場などの施設の老朽化対策を効率的に実施して維持管理の経費を抑えていくことが求められる。
②累積欠損金比率
　累積欠損金は発生していない。これは経常収支比率から見る黒字の影響である。しかし今後給水収益の減少や施設整備への投資による支出の増加などの推移に注意が必要である。
③流動比率
　新規の企業債借入予定も見込まれないため安定した支払能力を保有している。
④企業債残高対給水収益比率
　現時点では内部留保資金を活用することにより建設改良費の不足分を補填できているため、当面企業債借入予定は見込まれていない。よって企業債残高も減少傾向である。しかし今後給水収益の減少や施設整備への投資による支出の増加などの推移を検証していく必要がある。
⑤料金回収率
　類似団体の平均値を下回っているが、R4年度はコロナ減免実施をしたため一時的なものとみている。（コロナ減免減収分は負担金で補填あり）
⑥給水減価
　類似団体の平均値を下回っているが、経常費用が減少していることにより給水減価が抑えられ効率的な運営となった。
⑦施設利用率
　人口規模に見合った最大給水量の設定により、安定した施設利用率を継続している。今後も人口・水需要の推移に注視した最大給水量の設定を行っていく。
⑧有収率
　全国平均及び類似団体の平均値を上回っている。引き続き漏水やメーター不感による収益につながらない配水状況改善に努める。</t>
    <rPh sb="37" eb="39">
      <t>ゲンメン</t>
    </rPh>
    <rPh sb="42" eb="44">
      <t>キュウスイ</t>
    </rPh>
    <rPh sb="44" eb="46">
      <t>シュウエキ</t>
    </rPh>
    <rPh sb="47" eb="49">
      <t>ゲンシュウ</t>
    </rPh>
    <rPh sb="53" eb="55">
      <t>カニュウ</t>
    </rPh>
    <rPh sb="55" eb="56">
      <t>キン</t>
    </rPh>
    <rPh sb="57" eb="59">
      <t>ゾウカ</t>
    </rPh>
    <rPh sb="62" eb="64">
      <t>ケイジョウ</t>
    </rPh>
    <rPh sb="64" eb="66">
      <t>シュウエキ</t>
    </rPh>
    <rPh sb="67" eb="69">
      <t>ビゾウ</t>
    </rPh>
    <rPh sb="439" eb="440">
      <t>シタ</t>
    </rPh>
    <rPh sb="449" eb="451">
      <t>ネンド</t>
    </rPh>
    <rPh sb="455" eb="457">
      <t>ゲンメン</t>
    </rPh>
    <rPh sb="457" eb="459">
      <t>ジッシ</t>
    </rPh>
    <rPh sb="464" eb="467">
      <t>イチジテキ</t>
    </rPh>
    <rPh sb="480" eb="482">
      <t>ゲンメン</t>
    </rPh>
    <rPh sb="482" eb="484">
      <t>ゲンシュウ</t>
    </rPh>
    <rPh sb="484" eb="485">
      <t>ブン</t>
    </rPh>
    <rPh sb="486" eb="489">
      <t>フタンキン</t>
    </rPh>
    <rPh sb="490" eb="492">
      <t>ホテン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</si>
</sst>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3">
    <cellStyle name="Normal"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0.99</c:v>
                </c:pt>
                <c:pt idx="1">
                  <c:v>0.37</c:v>
                </c:pt>
                <c:pt idx="2">
                  <c:v>0.18</c:v>
                </c:pt>
                <c:pt idx="3">
                  <c:v>0.15</c:v>
                </c:pt>
                <c:pt idx="4">
                  <c:v>0.17</c:v>
                </c:pt>
              </c:numCache>
            </c:numRef>
          </c:val>
          <c:extLst>
            <c:ext xmlns:c16="http://schemas.microsoft.com/office/drawing/2014/chart" uri="{C3380CC4-5D6E-409C-BE32-E72D297353CC}">
              <c16:uniqueId val="{00000000-2B44-4CCA-A69B-30E431E495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2B44-4CCA-A69B-30E431E495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70.38</c:v>
                </c:pt>
                <c:pt idx="1">
                  <c:v>70.59</c:v>
                </c:pt>
                <c:pt idx="2">
                  <c:v>73.16</c:v>
                </c:pt>
                <c:pt idx="3">
                  <c:v>71.92</c:v>
                </c:pt>
                <c:pt idx="4">
                  <c:v>71.13</c:v>
                </c:pt>
              </c:numCache>
            </c:numRef>
          </c:val>
          <c:extLst>
            <c:ext xmlns:c16="http://schemas.microsoft.com/office/drawing/2014/chart" uri="{C3380CC4-5D6E-409C-BE32-E72D297353CC}">
              <c16:uniqueId val="{00000000-0252-4993-A289-2557D729492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0252-4993-A289-2557D729492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96.54</c:v>
                </c:pt>
                <c:pt idx="1">
                  <c:v>95.62</c:v>
                </c:pt>
                <c:pt idx="2">
                  <c:v>87.7</c:v>
                </c:pt>
                <c:pt idx="3">
                  <c:v>96.28</c:v>
                </c:pt>
                <c:pt idx="4">
                  <c:v>96.3</c:v>
                </c:pt>
              </c:numCache>
            </c:numRef>
          </c:val>
          <c:extLst>
            <c:ext xmlns:c16="http://schemas.microsoft.com/office/drawing/2014/chart" uri="{C3380CC4-5D6E-409C-BE32-E72D297353CC}">
              <c16:uniqueId val="{00000000-07AD-4820-BA01-F3DD0DBEA1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07AD-4820-BA01-F3DD0DBEA1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120.8</c:v>
                </c:pt>
                <c:pt idx="1">
                  <c:v>122.24</c:v>
                </c:pt>
                <c:pt idx="2">
                  <c:v>109.21</c:v>
                </c:pt>
                <c:pt idx="3">
                  <c:v>124.69</c:v>
                </c:pt>
                <c:pt idx="4">
                  <c:v>122.44</c:v>
                </c:pt>
              </c:numCache>
            </c:numRef>
          </c:val>
          <c:extLst>
            <c:ext xmlns:c16="http://schemas.microsoft.com/office/drawing/2014/chart" uri="{C3380CC4-5D6E-409C-BE32-E72D297353CC}">
              <c16:uniqueId val="{00000000-605E-4880-BE55-9C7368E208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605E-4880-BE55-9C7368E208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50.49</c:v>
                </c:pt>
                <c:pt idx="1">
                  <c:v>51.93</c:v>
                </c:pt>
                <c:pt idx="2">
                  <c:v>53.05</c:v>
                </c:pt>
                <c:pt idx="3">
                  <c:v>53.68</c:v>
                </c:pt>
                <c:pt idx="4">
                  <c:v>55.06</c:v>
                </c:pt>
              </c:numCache>
            </c:numRef>
          </c:val>
          <c:extLst>
            <c:ext xmlns:c16="http://schemas.microsoft.com/office/drawing/2014/chart" uri="{C3380CC4-5D6E-409C-BE32-E72D297353CC}">
              <c16:uniqueId val="{00000000-36B1-4F5F-B4D9-4F1915D604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36B1-4F5F-B4D9-4F1915D604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2.5299999999999998</c:v>
                </c:pt>
                <c:pt idx="1">
                  <c:v>2.52</c:v>
                </c:pt>
                <c:pt idx="2">
                  <c:v>2.33</c:v>
                </c:pt>
                <c:pt idx="3">
                  <c:v>2.16</c:v>
                </c:pt>
                <c:pt idx="4">
                  <c:v>2.16</c:v>
                </c:pt>
              </c:numCache>
            </c:numRef>
          </c:val>
          <c:extLst>
            <c:ext xmlns:c16="http://schemas.microsoft.com/office/drawing/2014/chart" uri="{C3380CC4-5D6E-409C-BE32-E72D297353CC}">
              <c16:uniqueId val="{00000000-2F61-4320-908F-E65F1D9556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2F61-4320-908F-E65F1D9556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10-4448-B455-F2DBB759F0C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FF10-4448-B455-F2DBB759F0C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282.81</c:v>
                </c:pt>
                <c:pt idx="1">
                  <c:v>365.88</c:v>
                </c:pt>
                <c:pt idx="2">
                  <c:v>401.43</c:v>
                </c:pt>
                <c:pt idx="3">
                  <c:v>404.15</c:v>
                </c:pt>
                <c:pt idx="4">
                  <c:v>614.44000000000005</c:v>
                </c:pt>
              </c:numCache>
            </c:numRef>
          </c:val>
          <c:extLst>
            <c:ext xmlns:c16="http://schemas.microsoft.com/office/drawing/2014/chart" uri="{C3380CC4-5D6E-409C-BE32-E72D297353CC}">
              <c16:uniqueId val="{00000000-BA18-4A9C-9196-26E08C6CD46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BA18-4A9C-9196-26E08C6CD46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77.680000000000007</c:v>
                </c:pt>
                <c:pt idx="1">
                  <c:v>61.61</c:v>
                </c:pt>
                <c:pt idx="2">
                  <c:v>50.35</c:v>
                </c:pt>
                <c:pt idx="3">
                  <c:v>35.68</c:v>
                </c:pt>
                <c:pt idx="4">
                  <c:v>34.58</c:v>
                </c:pt>
              </c:numCache>
            </c:numRef>
          </c:val>
          <c:extLst>
            <c:ext xmlns:c16="http://schemas.microsoft.com/office/drawing/2014/chart" uri="{C3380CC4-5D6E-409C-BE32-E72D297353CC}">
              <c16:uniqueId val="{00000000-11C2-490A-870F-6C19EAD9802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11C2-490A-870F-6C19EAD9802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105.43</c:v>
                </c:pt>
                <c:pt idx="1">
                  <c:v>106.22</c:v>
                </c:pt>
                <c:pt idx="2">
                  <c:v>96.95</c:v>
                </c:pt>
                <c:pt idx="3">
                  <c:v>108.12</c:v>
                </c:pt>
                <c:pt idx="4">
                  <c:v>80.48</c:v>
                </c:pt>
              </c:numCache>
            </c:numRef>
          </c:val>
          <c:extLst>
            <c:ext xmlns:c16="http://schemas.microsoft.com/office/drawing/2014/chart" uri="{C3380CC4-5D6E-409C-BE32-E72D297353CC}">
              <c16:uniqueId val="{00000000-CCC7-49B2-AACE-0DADDEA3EB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CCC7-49B2-AACE-0DADDEA3EB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128.59</c:v>
                </c:pt>
                <c:pt idx="1">
                  <c:v>127.79</c:v>
                </c:pt>
                <c:pt idx="2">
                  <c:v>138.9</c:v>
                </c:pt>
                <c:pt idx="3">
                  <c:v>123.53</c:v>
                </c:pt>
                <c:pt idx="4">
                  <c:v>129.80000000000001</c:v>
                </c:pt>
              </c:numCache>
            </c:numRef>
          </c:val>
          <c:extLst>
            <c:ext xmlns:c16="http://schemas.microsoft.com/office/drawing/2014/chart" uri="{C3380CC4-5D6E-409C-BE32-E72D297353CC}">
              <c16:uniqueId val="{00000000-C126-46C4-A885-917C603E23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C126-46C4-A885-917C603E23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9"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富士見市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15">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A3</v>
      </c>
      <c r="X8" s="70"/>
      <c r="Y8" s="70"/>
      <c r="Z8" s="70"/>
      <c r="AA8" s="70"/>
      <c r="AB8" s="70"/>
      <c r="AC8" s="70"/>
      <c r="AD8" s="70" t="str">
        <f>データ!$M$6</f>
        <v>非設置</v>
      </c>
      <c r="AE8" s="70"/>
      <c r="AF8" s="70"/>
      <c r="AG8" s="70"/>
      <c r="AH8" s="70"/>
      <c r="AI8" s="70"/>
      <c r="AJ8" s="70"/>
      <c r="AK8" s="2"/>
      <c r="AL8" s="53">
        <f>データ!$R$6</f>
        <v>112839</v>
      </c>
      <c r="AM8" s="53"/>
      <c r="AN8" s="53"/>
      <c r="AO8" s="53"/>
      <c r="AP8" s="53"/>
      <c r="AQ8" s="53"/>
      <c r="AR8" s="53"/>
      <c r="AS8" s="53"/>
      <c r="AT8" s="50">
        <f>データ!$S$6</f>
        <v>19.77</v>
      </c>
      <c r="AU8" s="51"/>
      <c r="AV8" s="51"/>
      <c r="AW8" s="51"/>
      <c r="AX8" s="51"/>
      <c r="AY8" s="51"/>
      <c r="AZ8" s="51"/>
      <c r="BA8" s="51"/>
      <c r="BB8" s="40">
        <f>データ!$T$6</f>
        <v>5707.59</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1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15">
      <c r="A10" s="2"/>
      <c r="B10" s="50" t="str">
        <f>データ!$N$6</f>
        <v>-</v>
      </c>
      <c r="C10" s="51"/>
      <c r="D10" s="51"/>
      <c r="E10" s="51"/>
      <c r="F10" s="51"/>
      <c r="G10" s="51"/>
      <c r="H10" s="51"/>
      <c r="I10" s="50">
        <f>データ!$O$6</f>
        <v>94.27</v>
      </c>
      <c r="J10" s="51"/>
      <c r="K10" s="51"/>
      <c r="L10" s="51"/>
      <c r="M10" s="51"/>
      <c r="N10" s="51"/>
      <c r="O10" s="52"/>
      <c r="P10" s="40">
        <f>データ!$P$6</f>
        <v>99.98</v>
      </c>
      <c r="Q10" s="40"/>
      <c r="R10" s="40"/>
      <c r="S10" s="40"/>
      <c r="T10" s="40"/>
      <c r="U10" s="40"/>
      <c r="V10" s="40"/>
      <c r="W10" s="53">
        <f>データ!$Q$6</f>
        <v>2255</v>
      </c>
      <c r="X10" s="53"/>
      <c r="Y10" s="53"/>
      <c r="Z10" s="53"/>
      <c r="AA10" s="53"/>
      <c r="AB10" s="53"/>
      <c r="AC10" s="53"/>
      <c r="AD10" s="2"/>
      <c r="AE10" s="2"/>
      <c r="AF10" s="2"/>
      <c r="AG10" s="2"/>
      <c r="AH10" s="2"/>
      <c r="AI10" s="2"/>
      <c r="AJ10" s="2"/>
      <c r="AK10" s="2"/>
      <c r="AL10" s="53">
        <f>データ!$U$6</f>
        <v>112473</v>
      </c>
      <c r="AM10" s="53"/>
      <c r="AN10" s="53"/>
      <c r="AO10" s="53"/>
      <c r="AP10" s="53"/>
      <c r="AQ10" s="53"/>
      <c r="AR10" s="53"/>
      <c r="AS10" s="53"/>
      <c r="AT10" s="50">
        <f>データ!$V$6</f>
        <v>19.7</v>
      </c>
      <c r="AU10" s="51"/>
      <c r="AV10" s="51"/>
      <c r="AW10" s="51"/>
      <c r="AX10" s="51"/>
      <c r="AY10" s="51"/>
      <c r="AZ10" s="51"/>
      <c r="BA10" s="51"/>
      <c r="BB10" s="40">
        <f>データ!$W$6</f>
        <v>5709.29</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4"/>
      <c r="BM60" s="85"/>
      <c r="BN60" s="85"/>
      <c r="BO60" s="85"/>
      <c r="BP60" s="85"/>
      <c r="BQ60" s="85"/>
      <c r="BR60" s="85"/>
      <c r="BS60" s="85"/>
      <c r="BT60" s="85"/>
      <c r="BU60" s="85"/>
      <c r="BV60" s="85"/>
      <c r="BW60" s="85"/>
      <c r="BX60" s="85"/>
      <c r="BY60" s="85"/>
      <c r="BZ60" s="86"/>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1sbgS+nk1f5CLgRtsYzz1NKAxMXKwjQcTydQIguwZLXKhVbqLvbh0UgumX8jRKQlJbyWxOQ/PzaIg7mkAJ6yg==" saltValue="FjutT0hmxx57j1xXJtEa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52</v>
      </c>
      <c r="B4" s="17"/>
      <c r="C4" s="17"/>
      <c r="D4" s="17"/>
      <c r="E4" s="17"/>
      <c r="F4" s="17"/>
      <c r="G4" s="17"/>
      <c r="H4" s="80"/>
      <c r="I4" s="81"/>
      <c r="J4" s="81"/>
      <c r="K4" s="81"/>
      <c r="L4" s="81"/>
      <c r="M4" s="81"/>
      <c r="N4" s="81"/>
      <c r="O4" s="81"/>
      <c r="P4" s="81"/>
      <c r="Q4" s="81"/>
      <c r="R4" s="81"/>
      <c r="S4" s="81"/>
      <c r="T4" s="81"/>
      <c r="U4" s="81"/>
      <c r="V4" s="81"/>
      <c r="W4" s="82"/>
      <c r="X4" s="76" t="s">
        <v>53</v>
      </c>
      <c r="Y4" s="76"/>
      <c r="Z4" s="76"/>
      <c r="AA4" s="76"/>
      <c r="AB4" s="76"/>
      <c r="AC4" s="76"/>
      <c r="AD4" s="76"/>
      <c r="AE4" s="76"/>
      <c r="AF4" s="76"/>
      <c r="AG4" s="76"/>
      <c r="AH4" s="76"/>
      <c r="AI4" s="76" t="s">
        <v>54</v>
      </c>
      <c r="AJ4" s="76"/>
      <c r="AK4" s="76"/>
      <c r="AL4" s="76"/>
      <c r="AM4" s="76"/>
      <c r="AN4" s="76"/>
      <c r="AO4" s="76"/>
      <c r="AP4" s="76"/>
      <c r="AQ4" s="76"/>
      <c r="AR4" s="76"/>
      <c r="AS4" s="76"/>
      <c r="AT4" s="76" t="s">
        <v>55</v>
      </c>
      <c r="AU4" s="76"/>
      <c r="AV4" s="76"/>
      <c r="AW4" s="76"/>
      <c r="AX4" s="76"/>
      <c r="AY4" s="76"/>
      <c r="AZ4" s="76"/>
      <c r="BA4" s="76"/>
      <c r="BB4" s="76"/>
      <c r="BC4" s="76"/>
      <c r="BD4" s="76"/>
      <c r="BE4" s="76" t="s">
        <v>56</v>
      </c>
      <c r="BF4" s="76"/>
      <c r="BG4" s="76"/>
      <c r="BH4" s="76"/>
      <c r="BI4" s="76"/>
      <c r="BJ4" s="76"/>
      <c r="BK4" s="76"/>
      <c r="BL4" s="76"/>
      <c r="BM4" s="76"/>
      <c r="BN4" s="76"/>
      <c r="BO4" s="76"/>
      <c r="BP4" s="76" t="s">
        <v>57</v>
      </c>
      <c r="BQ4" s="76"/>
      <c r="BR4" s="76"/>
      <c r="BS4" s="76"/>
      <c r="BT4" s="76"/>
      <c r="BU4" s="76"/>
      <c r="BV4" s="76"/>
      <c r="BW4" s="76"/>
      <c r="BX4" s="76"/>
      <c r="BY4" s="76"/>
      <c r="BZ4" s="76"/>
      <c r="CA4" s="76" t="s">
        <v>58</v>
      </c>
      <c r="CB4" s="76"/>
      <c r="CC4" s="76"/>
      <c r="CD4" s="76"/>
      <c r="CE4" s="76"/>
      <c r="CF4" s="76"/>
      <c r="CG4" s="76"/>
      <c r="CH4" s="76"/>
      <c r="CI4" s="76"/>
      <c r="CJ4" s="76"/>
      <c r="CK4" s="76"/>
      <c r="CL4" s="76" t="s">
        <v>59</v>
      </c>
      <c r="CM4" s="76"/>
      <c r="CN4" s="76"/>
      <c r="CO4" s="76"/>
      <c r="CP4" s="76"/>
      <c r="CQ4" s="76"/>
      <c r="CR4" s="76"/>
      <c r="CS4" s="76"/>
      <c r="CT4" s="76"/>
      <c r="CU4" s="76"/>
      <c r="CV4" s="76"/>
      <c r="CW4" s="76" t="s">
        <v>60</v>
      </c>
      <c r="CX4" s="76"/>
      <c r="CY4" s="76"/>
      <c r="CZ4" s="76"/>
      <c r="DA4" s="76"/>
      <c r="DB4" s="76"/>
      <c r="DC4" s="76"/>
      <c r="DD4" s="76"/>
      <c r="DE4" s="76"/>
      <c r="DF4" s="76"/>
      <c r="DG4" s="76"/>
      <c r="DH4" s="76" t="s">
        <v>61</v>
      </c>
      <c r="DI4" s="76"/>
      <c r="DJ4" s="76"/>
      <c r="DK4" s="76"/>
      <c r="DL4" s="76"/>
      <c r="DM4" s="76"/>
      <c r="DN4" s="76"/>
      <c r="DO4" s="76"/>
      <c r="DP4" s="76"/>
      <c r="DQ4" s="76"/>
      <c r="DR4" s="76"/>
      <c r="DS4" s="76" t="s">
        <v>62</v>
      </c>
      <c r="DT4" s="76"/>
      <c r="DU4" s="76"/>
      <c r="DV4" s="76"/>
      <c r="DW4" s="76"/>
      <c r="DX4" s="76"/>
      <c r="DY4" s="76"/>
      <c r="DZ4" s="76"/>
      <c r="EA4" s="76"/>
      <c r="EB4" s="76"/>
      <c r="EC4" s="76"/>
      <c r="ED4" s="76" t="s">
        <v>63</v>
      </c>
      <c r="EE4" s="76"/>
      <c r="EF4" s="76"/>
      <c r="EG4" s="76"/>
      <c r="EH4" s="76"/>
      <c r="EI4" s="76"/>
      <c r="EJ4" s="76"/>
      <c r="EK4" s="76"/>
      <c r="EL4" s="76"/>
      <c r="EM4" s="76"/>
      <c r="EN4" s="76"/>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112356</v>
      </c>
      <c r="D6" s="20">
        <f t="shared" si="3"/>
        <v>46</v>
      </c>
      <c r="E6" s="20">
        <f t="shared" si="3"/>
        <v>1</v>
      </c>
      <c r="F6" s="20">
        <f t="shared" si="3"/>
        <v>0</v>
      </c>
      <c r="G6" s="20">
        <f t="shared" si="3"/>
        <v>1</v>
      </c>
      <c r="H6" s="20" t="str">
        <f t="shared" si="3"/>
        <v>埼玉県　富士見市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94.27</v>
      </c>
      <c r="P6" s="21">
        <f t="shared" si="3"/>
        <v>99.98</v>
      </c>
      <c r="Q6" s="21">
        <f t="shared" si="3"/>
        <v>2255</v>
      </c>
      <c r="R6" s="21">
        <f t="shared" si="3"/>
        <v>112839</v>
      </c>
      <c r="S6" s="21">
        <f t="shared" si="3"/>
        <v>19.77</v>
      </c>
      <c r="T6" s="21">
        <f t="shared" si="3"/>
        <v>5707.59</v>
      </c>
      <c r="U6" s="21">
        <f t="shared" si="3"/>
        <v>112473</v>
      </c>
      <c r="V6" s="21">
        <f t="shared" si="3"/>
        <v>19.7</v>
      </c>
      <c r="W6" s="21">
        <f t="shared" si="3"/>
        <v>5709.29</v>
      </c>
      <c r="X6" s="22">
        <f>IF(X7="",NA(),X7)</f>
        <v>120.8</v>
      </c>
      <c r="Y6" s="22">
        <f t="shared" ref="Y6:AG6" si="4">IF(Y7="",NA(),Y7)</f>
        <v>122.24</v>
      </c>
      <c r="Z6" s="22">
        <f t="shared" si="4"/>
        <v>109.21</v>
      </c>
      <c r="AA6" s="22">
        <f t="shared" si="4"/>
        <v>124.69</v>
      </c>
      <c r="AB6" s="22">
        <f t="shared" si="4"/>
        <v>122.44</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282.81</v>
      </c>
      <c r="AU6" s="22">
        <f t="shared" ref="AU6:BC6" si="6">IF(AU7="",NA(),AU7)</f>
        <v>365.88</v>
      </c>
      <c r="AV6" s="22">
        <f t="shared" si="6"/>
        <v>401.43</v>
      </c>
      <c r="AW6" s="22">
        <f t="shared" si="6"/>
        <v>404.15</v>
      </c>
      <c r="AX6" s="22">
        <f t="shared" si="6"/>
        <v>614.44000000000005</v>
      </c>
      <c r="AY6" s="22">
        <f t="shared" si="6"/>
        <v>335.6</v>
      </c>
      <c r="AZ6" s="22">
        <f t="shared" si="6"/>
        <v>358.91</v>
      </c>
      <c r="BA6" s="22">
        <f t="shared" si="6"/>
        <v>360.96</v>
      </c>
      <c r="BB6" s="22">
        <f t="shared" si="6"/>
        <v>351.29</v>
      </c>
      <c r="BC6" s="22">
        <f t="shared" si="6"/>
        <v>364.24</v>
      </c>
      <c r="BD6" s="21" t="str">
        <f>IF(BD7="","",IF(BD7="-","【-】","【"&amp;SUBSTITUTE(TEXT(BD7,"#,##0.00"),"-","△")&amp;"】"))</f>
        <v>【252.29】</v>
      </c>
      <c r="BE6" s="22">
        <f>IF(BE7="",NA(),BE7)</f>
        <v>77.680000000000007</v>
      </c>
      <c r="BF6" s="22">
        <f t="shared" ref="BF6:BN6" si="7">IF(BF7="",NA(),BF7)</f>
        <v>61.61</v>
      </c>
      <c r="BG6" s="22">
        <f t="shared" si="7"/>
        <v>50.35</v>
      </c>
      <c r="BH6" s="22">
        <f t="shared" si="7"/>
        <v>35.68</v>
      </c>
      <c r="BI6" s="22">
        <f t="shared" si="7"/>
        <v>34.58</v>
      </c>
      <c r="BJ6" s="22">
        <f t="shared" si="7"/>
        <v>258.26</v>
      </c>
      <c r="BK6" s="22">
        <f t="shared" si="7"/>
        <v>247.27</v>
      </c>
      <c r="BL6" s="22">
        <f t="shared" si="7"/>
        <v>239.18</v>
      </c>
      <c r="BM6" s="22">
        <f t="shared" si="7"/>
        <v>236.29</v>
      </c>
      <c r="BN6" s="22">
        <f t="shared" si="7"/>
        <v>238.77</v>
      </c>
      <c r="BO6" s="21" t="str">
        <f>IF(BO7="","",IF(BO7="-","【-】","【"&amp;SUBSTITUTE(TEXT(BO7,"#,##0.00"),"-","△")&amp;"】"))</f>
        <v>【268.07】</v>
      </c>
      <c r="BP6" s="22">
        <f>IF(BP7="",NA(),BP7)</f>
        <v>105.43</v>
      </c>
      <c r="BQ6" s="22">
        <f t="shared" ref="BQ6:BY6" si="8">IF(BQ7="",NA(),BQ7)</f>
        <v>106.22</v>
      </c>
      <c r="BR6" s="22">
        <f t="shared" si="8"/>
        <v>96.95</v>
      </c>
      <c r="BS6" s="22">
        <f t="shared" si="8"/>
        <v>108.12</v>
      </c>
      <c r="BT6" s="22">
        <f t="shared" si="8"/>
        <v>80.48</v>
      </c>
      <c r="BU6" s="22">
        <f t="shared" si="8"/>
        <v>106.07</v>
      </c>
      <c r="BV6" s="22">
        <f t="shared" si="8"/>
        <v>105.34</v>
      </c>
      <c r="BW6" s="22">
        <f t="shared" si="8"/>
        <v>101.89</v>
      </c>
      <c r="BX6" s="22">
        <f t="shared" si="8"/>
        <v>104.33</v>
      </c>
      <c r="BY6" s="22">
        <f t="shared" si="8"/>
        <v>98.85</v>
      </c>
      <c r="BZ6" s="21" t="str">
        <f>IF(BZ7="","",IF(BZ7="-","【-】","【"&amp;SUBSTITUTE(TEXT(BZ7,"#,##0.00"),"-","△")&amp;"】"))</f>
        <v>【97.47】</v>
      </c>
      <c r="CA6" s="22">
        <f>IF(CA7="",NA(),CA7)</f>
        <v>128.59</v>
      </c>
      <c r="CB6" s="22">
        <f t="shared" ref="CB6:CJ6" si="9">IF(CB7="",NA(),CB7)</f>
        <v>127.79</v>
      </c>
      <c r="CC6" s="22">
        <f t="shared" si="9"/>
        <v>138.9</v>
      </c>
      <c r="CD6" s="22">
        <f t="shared" si="9"/>
        <v>123.53</v>
      </c>
      <c r="CE6" s="22">
        <f t="shared" si="9"/>
        <v>129.80000000000001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70.38</v>
      </c>
      <c r="CM6" s="22">
        <f t="shared" ref="CM6:CU6" si="10">IF(CM7="",NA(),CM7)</f>
        <v>70.59</v>
      </c>
      <c r="CN6" s="22">
        <f t="shared" si="10"/>
        <v>73.16</v>
      </c>
      <c r="CO6" s="22">
        <f t="shared" si="10"/>
        <v>71.92</v>
      </c>
      <c r="CP6" s="22">
        <f t="shared" si="10"/>
        <v>71.13</v>
      </c>
      <c r="CQ6" s="22">
        <f t="shared" si="10"/>
        <v>62.83</v>
      </c>
      <c r="CR6" s="22">
        <f t="shared" si="10"/>
        <v>62.05</v>
      </c>
      <c r="CS6" s="22">
        <f t="shared" si="10"/>
        <v>63.23</v>
      </c>
      <c r="CT6" s="22">
        <f t="shared" si="10"/>
        <v>62.59</v>
      </c>
      <c r="CU6" s="22">
        <f t="shared" si="10"/>
        <v>61.81</v>
      </c>
      <c r="CV6" s="21" t="str">
        <f>IF(CV7="","",IF(CV7="-","【-】","【"&amp;SUBSTITUTE(TEXT(CV7,"#,##0.00"),"-","△")&amp;"】"))</f>
        <v>【59.97】</v>
      </c>
      <c r="CW6" s="22">
        <f>IF(CW7="",NA(),CW7)</f>
        <v>96.54</v>
      </c>
      <c r="CX6" s="22">
        <f t="shared" ref="CX6:DF6" si="11">IF(CX7="",NA(),CX7)</f>
        <v>95.62</v>
      </c>
      <c r="CY6" s="22">
        <f t="shared" si="11"/>
        <v>87.7</v>
      </c>
      <c r="CZ6" s="22">
        <f t="shared" si="11"/>
        <v>96.28</v>
      </c>
      <c r="DA6" s="22">
        <f t="shared" si="11"/>
        <v>96.3</v>
      </c>
      <c r="DB6" s="22">
        <f t="shared" si="11"/>
        <v>88.86</v>
      </c>
      <c r="DC6" s="22">
        <f t="shared" si="11"/>
        <v>89.11</v>
      </c>
      <c r="DD6" s="22">
        <f t="shared" si="11"/>
        <v>89.35</v>
      </c>
      <c r="DE6" s="22">
        <f t="shared" si="11"/>
        <v>89.7</v>
      </c>
      <c r="DF6" s="22">
        <f t="shared" si="11"/>
        <v>89.24</v>
      </c>
      <c r="DG6" s="21" t="str">
        <f>IF(DG7="","",IF(DG7="-","【-】","【"&amp;SUBSTITUTE(TEXT(DG7,"#,##0.00"),"-","△")&amp;"】"))</f>
        <v>【89.76】</v>
      </c>
      <c r="DH6" s="22">
        <f>IF(DH7="",NA(),DH7)</f>
        <v>50.49</v>
      </c>
      <c r="DI6" s="22">
        <f t="shared" ref="DI6:DQ6" si="12">IF(DI7="",NA(),DI7)</f>
        <v>51.93</v>
      </c>
      <c r="DJ6" s="22">
        <f t="shared" si="12"/>
        <v>53.05</v>
      </c>
      <c r="DK6" s="22">
        <f t="shared" si="12"/>
        <v>53.68</v>
      </c>
      <c r="DL6" s="22">
        <f t="shared" si="12"/>
        <v>55.06</v>
      </c>
      <c r="DM6" s="22">
        <f t="shared" si="12"/>
        <v>47.89</v>
      </c>
      <c r="DN6" s="22">
        <f t="shared" si="12"/>
        <v>48.69</v>
      </c>
      <c r="DO6" s="22">
        <f t="shared" si="12"/>
        <v>49.62</v>
      </c>
      <c r="DP6" s="22">
        <f t="shared" si="12"/>
        <v>50.5</v>
      </c>
      <c r="DQ6" s="22">
        <f t="shared" si="12"/>
        <v>51.28</v>
      </c>
      <c r="DR6" s="21" t="str">
        <f>IF(DR7="","",IF(DR7="-","【-】","【"&amp;SUBSTITUTE(TEXT(DR7,"#,##0.00"),"-","△")&amp;"】"))</f>
        <v>【51.51】</v>
      </c>
      <c r="DS6" s="22">
        <f>IF(DS7="",NA(),DS7)</f>
        <v>2.5299999999999998</v>
      </c>
      <c r="DT6" s="22">
        <f t="shared" ref="DT6:EB6" si="13">IF(DT7="",NA(),DT7)</f>
        <v>2.52</v>
      </c>
      <c r="DU6" s="22">
        <f t="shared" si="13"/>
        <v>2.33</v>
      </c>
      <c r="DV6" s="22">
        <f t="shared" si="13"/>
        <v>2.16</v>
      </c>
      <c r="DW6" s="22">
        <f t="shared" si="13"/>
        <v>2.16</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0.99</v>
      </c>
      <c r="EE6" s="22">
        <f t="shared" ref="EE6:EM6" si="14">IF(EE7="",NA(),EE7)</f>
        <v>0.37</v>
      </c>
      <c r="EF6" s="22">
        <f t="shared" si="14"/>
        <v>0.18</v>
      </c>
      <c r="EG6" s="22">
        <f t="shared" si="14"/>
        <v>0.15</v>
      </c>
      <c r="EH6" s="22">
        <f t="shared" si="14"/>
        <v>0.17</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112356</v>
      </c>
      <c r="D7" s="24">
        <v>46</v>
      </c>
      <c r="E7" s="24">
        <v>1</v>
      </c>
      <c r="F7" s="24">
        <v>0</v>
      </c>
      <c r="G7" s="24">
        <v>1</v>
      </c>
      <c r="H7" s="24" t="s">
        <v>92</v>
      </c>
      <c r="I7" s="24" t="s">
        <v>93</v>
      </c>
      <c r="J7" s="24" t="s">
        <v>94</v>
      </c>
      <c r="K7" s="24" t="s">
        <v>95</v>
      </c>
      <c r="L7" s="24" t="s">
        <v>96</v>
      </c>
      <c r="M7" s="24" t="s">
        <v>97</v>
      </c>
      <c r="N7" s="25" t="s">
        <v>98</v>
      </c>
      <c r="O7" s="25">
        <v>94.27</v>
      </c>
      <c r="P7" s="25">
        <v>99.98</v>
      </c>
      <c r="Q7" s="25">
        <v>2255</v>
      </c>
      <c r="R7" s="25">
        <v>112839</v>
      </c>
      <c r="S7" s="25">
        <v>19.77</v>
      </c>
      <c r="T7" s="25">
        <v>5707.59</v>
      </c>
      <c r="U7" s="25">
        <v>112473</v>
      </c>
      <c r="V7" s="25">
        <v>19.7</v>
      </c>
      <c r="W7" s="25">
        <v>5709.29</v>
      </c>
      <c r="X7" s="25">
        <v>120.8</v>
      </c>
      <c r="Y7" s="25">
        <v>122.24</v>
      </c>
      <c r="Z7" s="25">
        <v>109.21</v>
      </c>
      <c r="AA7" s="25">
        <v>124.69</v>
      </c>
      <c r="AB7" s="25">
        <v>122.44</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282.81</v>
      </c>
      <c r="AU7" s="25">
        <v>365.88</v>
      </c>
      <c r="AV7" s="25">
        <v>401.43</v>
      </c>
      <c r="AW7" s="25">
        <v>404.15</v>
      </c>
      <c r="AX7" s="25">
        <v>614.44000000000005</v>
      </c>
      <c r="AY7" s="25">
        <v>335.6</v>
      </c>
      <c r="AZ7" s="25">
        <v>358.91</v>
      </c>
      <c r="BA7" s="25">
        <v>360.96</v>
      </c>
      <c r="BB7" s="25">
        <v>351.29</v>
      </c>
      <c r="BC7" s="25">
        <v>364.24</v>
      </c>
      <c r="BD7" s="25">
        <v>252.29</v>
      </c>
      <c r="BE7" s="25">
        <v>77.680000000000007</v>
      </c>
      <c r="BF7" s="25">
        <v>61.61</v>
      </c>
      <c r="BG7" s="25">
        <v>50.35</v>
      </c>
      <c r="BH7" s="25">
        <v>35.68</v>
      </c>
      <c r="BI7" s="25">
        <v>34.58</v>
      </c>
      <c r="BJ7" s="25">
        <v>258.26</v>
      </c>
      <c r="BK7" s="25">
        <v>247.27</v>
      </c>
      <c r="BL7" s="25">
        <v>239.18</v>
      </c>
      <c r="BM7" s="25">
        <v>236.29</v>
      </c>
      <c r="BN7" s="25">
        <v>238.77</v>
      </c>
      <c r="BO7" s="25">
        <v>268.07</v>
      </c>
      <c r="BP7" s="25">
        <v>105.43</v>
      </c>
      <c r="BQ7" s="25">
        <v>106.22</v>
      </c>
      <c r="BR7" s="25">
        <v>96.95</v>
      </c>
      <c r="BS7" s="25">
        <v>108.12</v>
      </c>
      <c r="BT7" s="25">
        <v>80.48</v>
      </c>
      <c r="BU7" s="25">
        <v>106.07</v>
      </c>
      <c r="BV7" s="25">
        <v>105.34</v>
      </c>
      <c r="BW7" s="25">
        <v>101.89</v>
      </c>
      <c r="BX7" s="25">
        <v>104.33</v>
      </c>
      <c r="BY7" s="25">
        <v>98.85</v>
      </c>
      <c r="BZ7" s="25">
        <v>97.47</v>
      </c>
      <c r="CA7" s="25">
        <v>128.59</v>
      </c>
      <c r="CB7" s="25">
        <v>127.79</v>
      </c>
      <c r="CC7" s="25">
        <v>138.9</v>
      </c>
      <c r="CD7" s="25">
        <v>123.53</v>
      </c>
      <c r="CE7" s="25">
        <v>129.80000000000001</v>
      </c>
      <c r="CF7" s="25">
        <v>159.22</v>
      </c>
      <c r="CG7" s="25">
        <v>159.6</v>
      </c>
      <c r="CH7" s="25">
        <v>156.32</v>
      </c>
      <c r="CI7" s="25">
        <v>157.4</v>
      </c>
      <c r="CJ7" s="25">
        <v>162.61000000000001</v>
      </c>
      <c r="CK7" s="25">
        <v>174.75</v>
      </c>
      <c r="CL7" s="25">
        <v>70.38</v>
      </c>
      <c r="CM7" s="25">
        <v>70.59</v>
      </c>
      <c r="CN7" s="25">
        <v>73.16</v>
      </c>
      <c r="CO7" s="25">
        <v>71.92</v>
      </c>
      <c r="CP7" s="25">
        <v>71.13</v>
      </c>
      <c r="CQ7" s="25">
        <v>62.83</v>
      </c>
      <c r="CR7" s="25">
        <v>62.05</v>
      </c>
      <c r="CS7" s="25">
        <v>63.23</v>
      </c>
      <c r="CT7" s="25">
        <v>62.59</v>
      </c>
      <c r="CU7" s="25">
        <v>61.81</v>
      </c>
      <c r="CV7" s="25">
        <v>59.97</v>
      </c>
      <c r="CW7" s="25">
        <v>96.54</v>
      </c>
      <c r="CX7" s="25">
        <v>95.62</v>
      </c>
      <c r="CY7" s="25">
        <v>87.7</v>
      </c>
      <c r="CZ7" s="25">
        <v>96.28</v>
      </c>
      <c r="DA7" s="25">
        <v>96.3</v>
      </c>
      <c r="DB7" s="25">
        <v>88.86</v>
      </c>
      <c r="DC7" s="25">
        <v>89.11</v>
      </c>
      <c r="DD7" s="25">
        <v>89.35</v>
      </c>
      <c r="DE7" s="25">
        <v>89.7</v>
      </c>
      <c r="DF7" s="25">
        <v>89.24</v>
      </c>
      <c r="DG7" s="25">
        <v>89.76</v>
      </c>
      <c r="DH7" s="25">
        <v>50.49</v>
      </c>
      <c r="DI7" s="25">
        <v>51.93</v>
      </c>
      <c r="DJ7" s="25">
        <v>53.05</v>
      </c>
      <c r="DK7" s="25">
        <v>53.68</v>
      </c>
      <c r="DL7" s="25">
        <v>55.06</v>
      </c>
      <c r="DM7" s="25">
        <v>47.89</v>
      </c>
      <c r="DN7" s="25">
        <v>48.69</v>
      </c>
      <c r="DO7" s="25">
        <v>49.62</v>
      </c>
      <c r="DP7" s="25">
        <v>50.5</v>
      </c>
      <c r="DQ7" s="25">
        <v>51.28</v>
      </c>
      <c r="DR7" s="25">
        <v>51.51</v>
      </c>
      <c r="DS7" s="25">
        <v>2.5299999999999998</v>
      </c>
      <c r="DT7" s="25">
        <v>2.52</v>
      </c>
      <c r="DU7" s="25">
        <v>2.33</v>
      </c>
      <c r="DV7" s="25">
        <v>2.16</v>
      </c>
      <c r="DW7" s="25">
        <v>2.16</v>
      </c>
      <c r="DX7" s="25">
        <v>16.899999999999999</v>
      </c>
      <c r="DY7" s="25">
        <v>18.260000000000002</v>
      </c>
      <c r="DZ7" s="25">
        <v>19.510000000000002</v>
      </c>
      <c r="EA7" s="25">
        <v>21.19</v>
      </c>
      <c r="EB7" s="25">
        <v>22.64</v>
      </c>
      <c r="EC7" s="25">
        <v>23.75</v>
      </c>
      <c r="ED7" s="25">
        <v>0.99</v>
      </c>
      <c r="EE7" s="25">
        <v>0.37</v>
      </c>
      <c r="EF7" s="25">
        <v>0.18</v>
      </c>
      <c r="EG7" s="25">
        <v>0.15</v>
      </c>
      <c r="EH7" s="25">
        <v>0.17</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109</v>
      </c>
      <c r="F13" t="s">
        <v>107</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酒井　直子</cp:lastModifiedBy>
  <cp:lastPrinted>2024-02-01T04:57:29Z</cp:lastPrinted>
  <dcterms:created xsi:type="dcterms:W3CDTF">2023-12-05T00:51:16Z</dcterms:created>
  <dcterms:modified xsi:type="dcterms:W3CDTF">2024-02-01T05:01:02Z</dcterms:modified>
  <cp:category/>
</cp:coreProperties>
</file>