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281" windowWidth="9075" windowHeight="9120" activeTab="0"/>
  </bookViews>
  <sheets>
    <sheet name="2-1-1" sheetId="1" r:id="rId1"/>
    <sheet name="2-1-2" sheetId="2" r:id="rId2"/>
    <sheet name="2-1-3" sheetId="3" r:id="rId3"/>
    <sheet name="2-1-4" sheetId="4" r:id="rId4"/>
    <sheet name="2-1-5" sheetId="5" r:id="rId5"/>
    <sheet name="2-1-6" sheetId="6" r:id="rId6"/>
    <sheet name="2-1-7" sheetId="7" r:id="rId7"/>
    <sheet name="2-1-8" sheetId="8" r:id="rId8"/>
    <sheet name="2-1-9" sheetId="9" r:id="rId9"/>
    <sheet name="2-1-10" sheetId="10" r:id="rId10"/>
  </sheets>
  <externalReferences>
    <externalReference r:id="rId13"/>
  </externalReference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9">'2-1-10'!$A$1:$K$83</definedName>
    <definedName name="_xlnm.Print_Area" localSheetId="1">'2-1-2'!$A$1:$I$67</definedName>
    <definedName name="_xlnm.Print_Area" localSheetId="2">'2-1-3'!$A$1:$S$35</definedName>
    <definedName name="_xlnm.Print_Area" localSheetId="4">'2-1-5'!$A$1:$E$69</definedName>
    <definedName name="_xlnm.Print_Area" localSheetId="5">'2-1-6'!$A$1:$J$34</definedName>
    <definedName name="_xlnm.Print_Area" localSheetId="7">'2-1-8'!$A$1:$D$28</definedName>
    <definedName name="_xlnm.Print_Titles" localSheetId="1">'2-1-2'!$1:$4</definedName>
    <definedName name="_xlnm.Print_Titles" localSheetId="4">'2-1-5'!$4:$4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<sst xmlns="http://schemas.openxmlformats.org/spreadsheetml/2006/main" count="439" uniqueCount="355">
  <si>
    <t>地　域　名</t>
  </si>
  <si>
    <t>計</t>
  </si>
  <si>
    <t>男</t>
  </si>
  <si>
    <t>女</t>
  </si>
  <si>
    <t>総 　数</t>
  </si>
  <si>
    <t>大字東大久保</t>
  </si>
  <si>
    <t>大字上南畑</t>
  </si>
  <si>
    <t xml:space="preserve">大 字 鶴 馬 </t>
  </si>
  <si>
    <t>大字下南畑</t>
  </si>
  <si>
    <t xml:space="preserve">大 字 勝 瀬 </t>
  </si>
  <si>
    <t>大字南畑新田</t>
  </si>
  <si>
    <t>みどり野東</t>
  </si>
  <si>
    <t>みどり野西</t>
  </si>
  <si>
    <t>みどり野南</t>
  </si>
  <si>
    <t>みどり野北</t>
  </si>
  <si>
    <t>大字水子</t>
  </si>
  <si>
    <t>大字針ケ谷</t>
  </si>
  <si>
    <t>榎町</t>
  </si>
  <si>
    <t>資料：市民課（住民基本台帳）　</t>
  </si>
  <si>
    <t>山室1丁目</t>
  </si>
  <si>
    <t>諏訪1丁目</t>
  </si>
  <si>
    <t>山室2丁目</t>
  </si>
  <si>
    <t>諏訪2丁目</t>
  </si>
  <si>
    <t>渡戸1丁目</t>
  </si>
  <si>
    <t>渡戸2丁目</t>
  </si>
  <si>
    <t>渡戸3丁目</t>
  </si>
  <si>
    <t>羽沢1丁目</t>
  </si>
  <si>
    <t>羽沢2丁目</t>
  </si>
  <si>
    <t>羽沢3丁目</t>
  </si>
  <si>
    <t>鶴馬1丁目</t>
  </si>
  <si>
    <t>鶴馬2丁目</t>
  </si>
  <si>
    <t>鶴馬3丁目</t>
  </si>
  <si>
    <t>上沢1丁目</t>
  </si>
  <si>
    <t>上沢2丁目</t>
  </si>
  <si>
    <t>上沢3丁目</t>
  </si>
  <si>
    <t>鶴瀬東1丁目</t>
  </si>
  <si>
    <t>鶴瀬東2丁目</t>
  </si>
  <si>
    <t>鶴瀬西2丁目</t>
  </si>
  <si>
    <t>鶴瀬西3丁目</t>
  </si>
  <si>
    <t>関沢1丁目</t>
  </si>
  <si>
    <t>関沢2丁目</t>
  </si>
  <si>
    <t>関沢3丁目</t>
  </si>
  <si>
    <t>水谷1丁目</t>
  </si>
  <si>
    <t>水谷2丁目</t>
  </si>
  <si>
    <t>水谷東1丁目</t>
  </si>
  <si>
    <t>水谷東2丁目</t>
  </si>
  <si>
    <t>水谷東3丁目</t>
  </si>
  <si>
    <t>貝塚1丁目</t>
  </si>
  <si>
    <t>貝塚2丁目</t>
  </si>
  <si>
    <t>針ケ谷1丁目</t>
  </si>
  <si>
    <t>針ケ谷2丁目</t>
  </si>
  <si>
    <t>東みずほ台 1丁目</t>
  </si>
  <si>
    <t>西みずほ台 1丁目</t>
  </si>
  <si>
    <t>5 町(丁)字別人口・世帯数</t>
  </si>
  <si>
    <r>
      <t>東みずほ台 2丁目</t>
    </r>
  </si>
  <si>
    <r>
      <t>東みずほ台 3丁目</t>
    </r>
  </si>
  <si>
    <r>
      <t>東みずほ台 4丁目</t>
    </r>
  </si>
  <si>
    <r>
      <t>西みずほ台 2丁目</t>
    </r>
  </si>
  <si>
    <r>
      <t>西みずほ台 3丁目</t>
    </r>
  </si>
  <si>
    <t>7 地区別人口の推移</t>
  </si>
  <si>
    <t>年</t>
  </si>
  <si>
    <t>鶴　　　　　　　　　　瀬</t>
  </si>
  <si>
    <t>南　　　　　　　　　　畑</t>
  </si>
  <si>
    <t>水　　　　　　　　　　谷</t>
  </si>
  <si>
    <t>総数</t>
  </si>
  <si>
    <t>2 年齢別､男女別人口</t>
  </si>
  <si>
    <t>年　　齢</t>
  </si>
  <si>
    <t>総　　数</t>
  </si>
  <si>
    <t>0～4歳</t>
  </si>
  <si>
    <r>
      <t>101</t>
    </r>
    <r>
      <rPr>
        <sz val="10"/>
        <rFont val="ＭＳ Ｐゴシック"/>
        <family val="3"/>
      </rPr>
      <t>歳以上</t>
    </r>
  </si>
  <si>
    <t>4 人口異動の推移</t>
  </si>
  <si>
    <t>年　度</t>
  </si>
  <si>
    <t>自　然　増</t>
  </si>
  <si>
    <t>社　　会　　増</t>
  </si>
  <si>
    <t>出　生</t>
  </si>
  <si>
    <t>死　亡</t>
  </si>
  <si>
    <t>出生率</t>
  </si>
  <si>
    <t>死亡率</t>
  </si>
  <si>
    <t>転　入</t>
  </si>
  <si>
    <t>転　出</t>
  </si>
  <si>
    <t>差　増</t>
  </si>
  <si>
    <t>平　元</t>
  </si>
  <si>
    <t>１年間の出生者・死亡者数</t>
  </si>
  <si>
    <t>×1,000</t>
  </si>
  <si>
    <t>資料：市民課(住民基本台帳)</t>
  </si>
  <si>
    <t>10月１日の人口</t>
  </si>
  <si>
    <t>人　　　　　　　　口</t>
  </si>
  <si>
    <t>１k㎡当り人口</t>
  </si>
  <si>
    <t>１世帯当り人口</t>
  </si>
  <si>
    <t>前年との比較</t>
  </si>
  <si>
    <t>増減数</t>
  </si>
  <si>
    <t>平　　元</t>
  </si>
  <si>
    <t>資料：市民課（住民基本台帳）</t>
  </si>
  <si>
    <t>3 年齢別､男女別人口の推移</t>
  </si>
  <si>
    <t>年　齢</t>
  </si>
  <si>
    <t>95歳以上</t>
  </si>
  <si>
    <t>構成率（%）</t>
  </si>
  <si>
    <t>平均年齢</t>
  </si>
  <si>
    <t>町 会 名</t>
  </si>
  <si>
    <t>人　　　　　　口</t>
  </si>
  <si>
    <t xml:space="preserve">山室  </t>
  </si>
  <si>
    <t>関沢3丁目東</t>
  </si>
  <si>
    <t>諏訪1丁目</t>
  </si>
  <si>
    <t>関沢3丁目西</t>
  </si>
  <si>
    <t>諏訪2丁目</t>
  </si>
  <si>
    <t>勝瀬</t>
  </si>
  <si>
    <t>前谷</t>
  </si>
  <si>
    <t>勝瀬西</t>
  </si>
  <si>
    <t>渡戸東</t>
  </si>
  <si>
    <t>アイムふじみ野</t>
  </si>
  <si>
    <t>渡戸3丁目</t>
  </si>
  <si>
    <t>打越</t>
  </si>
  <si>
    <t>羽沢1丁目</t>
  </si>
  <si>
    <t>シティヴェールふじみ野</t>
  </si>
  <si>
    <t>羽沢2丁目</t>
  </si>
  <si>
    <t>南畑第１</t>
  </si>
  <si>
    <t>羽沢3丁目</t>
  </si>
  <si>
    <t>南畑第２</t>
  </si>
  <si>
    <t>鶴馬1丁目</t>
  </si>
  <si>
    <t>南畑第３</t>
  </si>
  <si>
    <t>鶴馬関沢</t>
  </si>
  <si>
    <t>南畑第４</t>
  </si>
  <si>
    <t>上沢1丁目</t>
  </si>
  <si>
    <t>南畑第５</t>
  </si>
  <si>
    <t>上沢2丁目</t>
  </si>
  <si>
    <t>水谷第１</t>
  </si>
  <si>
    <t>上沢3丁目</t>
  </si>
  <si>
    <t>水谷第２</t>
  </si>
  <si>
    <t>水谷第３</t>
  </si>
  <si>
    <t>鶴瀬東2丁目北</t>
  </si>
  <si>
    <t>鶴瀬東2丁目南</t>
  </si>
  <si>
    <t>鶴瀬西1丁目二葉</t>
  </si>
  <si>
    <t>鶴瀬西1丁目西</t>
  </si>
  <si>
    <t>鶴瀬西2丁目西</t>
  </si>
  <si>
    <t>水谷第７</t>
  </si>
  <si>
    <t>西みずほ台1丁目南</t>
  </si>
  <si>
    <t>鶴瀬西2丁目南</t>
  </si>
  <si>
    <t>西みずほ台2丁目</t>
  </si>
  <si>
    <t>鶴瀬西2丁目北</t>
  </si>
  <si>
    <t>西みずほ台3丁目</t>
  </si>
  <si>
    <t>鶴瀬西2丁目栄</t>
  </si>
  <si>
    <t>東みずほ台１丁目</t>
  </si>
  <si>
    <t>鶴瀬西3丁目東</t>
  </si>
  <si>
    <t>東みずほ台２丁目</t>
  </si>
  <si>
    <t>鶴瀬西3丁目西</t>
  </si>
  <si>
    <t>東みずほ台３・４丁目</t>
  </si>
  <si>
    <t>関沢2丁目東</t>
  </si>
  <si>
    <t>関沢2丁目旭</t>
  </si>
  <si>
    <t>人　　　　員</t>
  </si>
  <si>
    <t>韓国及び朝鮮</t>
  </si>
  <si>
    <t>フィリピン</t>
  </si>
  <si>
    <t>ブラジル</t>
  </si>
  <si>
    <t>パキスタン</t>
  </si>
  <si>
    <t>ペルー</t>
  </si>
  <si>
    <t>米国</t>
  </si>
  <si>
    <t>タイ</t>
  </si>
  <si>
    <t>その他</t>
  </si>
  <si>
    <t>平　１８</t>
  </si>
  <si>
    <t>平　１９</t>
  </si>
  <si>
    <t>平　２０</t>
  </si>
  <si>
    <t>平　２１</t>
  </si>
  <si>
    <t>資料：市民課（住民基本台帳）</t>
  </si>
  <si>
    <t>平成２２年</t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</si>
  <si>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１ </t>
    </r>
    <r>
      <rPr>
        <sz val="11"/>
        <rFont val="ＭＳ Ｐゴシック"/>
        <family val="3"/>
      </rPr>
      <t>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</si>
  <si>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２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</si>
  <si>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３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</si>
  <si>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</t>
    </r>
    <r>
      <rPr>
        <sz val="11"/>
        <rFont val="ＭＳ Ｐゴシック"/>
        <family val="3"/>
      </rPr>
      <t xml:space="preserve"> ４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</si>
  <si>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１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</si>
  <si>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２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</si>
  <si>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３ 丁 目</t>
    </r>
  </si>
  <si>
    <r>
      <t>ふ 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  <r>
      <rPr>
        <sz val="11"/>
        <rFont val="ＭＳ Ｐゴシック"/>
        <family val="3"/>
      </rPr>
      <t xml:space="preserve"> 西 ４ 丁 目</t>
    </r>
  </si>
  <si>
    <t>平　２２</t>
  </si>
  <si>
    <t>平成２３年</t>
  </si>
  <si>
    <t>平　２３</t>
  </si>
  <si>
    <t>55～59</t>
  </si>
  <si>
    <t>5～9</t>
  </si>
  <si>
    <t>10～14</t>
  </si>
  <si>
    <t>65～69</t>
  </si>
  <si>
    <t>15～19</t>
  </si>
  <si>
    <t>70～74</t>
  </si>
  <si>
    <t>20～24</t>
  </si>
  <si>
    <t>80～84</t>
  </si>
  <si>
    <t>30～34</t>
  </si>
  <si>
    <t>85～89</t>
  </si>
  <si>
    <t>35～39</t>
  </si>
  <si>
    <t>90～94</t>
  </si>
  <si>
    <t>平成２４年</t>
  </si>
  <si>
    <t>資料：市民課　（住民基本台帳）</t>
  </si>
  <si>
    <t>*平成24年7月9日より外国人住民のかたも住民基本台帳に載ることになりました</t>
  </si>
  <si>
    <t>8 国籍・地域別外国人住民数</t>
  </si>
  <si>
    <t>中国及び台湾</t>
  </si>
  <si>
    <t>平　２４</t>
  </si>
  <si>
    <t>9 国籍・地域別外国人住民数の推移</t>
  </si>
  <si>
    <r>
      <t>【</t>
    </r>
    <r>
      <rPr>
        <sz val="11"/>
        <rFont val="ＭＳ Ｐゴシック"/>
        <family val="3"/>
      </rPr>
      <t xml:space="preserve"> 鶴 瀬 】</t>
    </r>
  </si>
  <si>
    <t>【 南 畑 】</t>
  </si>
  <si>
    <r>
      <t xml:space="preserve">【 水 谷 </t>
    </r>
    <r>
      <rPr>
        <sz val="11"/>
        <rFont val="ＭＳ Ｐゴシック"/>
        <family val="3"/>
      </rPr>
      <t>】</t>
    </r>
  </si>
  <si>
    <t>国 籍 ・ 地 域</t>
  </si>
  <si>
    <t>国籍・地域　/　年</t>
  </si>
  <si>
    <r>
      <t xml:space="preserve">総 </t>
    </r>
    <r>
      <rPr>
        <sz val="11"/>
        <rFont val="ＭＳ Ｐゴシック"/>
        <family val="3"/>
      </rPr>
      <t xml:space="preserve">        数</t>
    </r>
  </si>
  <si>
    <t>昭 37</t>
  </si>
  <si>
    <t>平 元</t>
  </si>
  <si>
    <t>平成２５年</t>
  </si>
  <si>
    <t>*平成24年7月9日より外国人住民の数も集計しています</t>
  </si>
  <si>
    <t>バングラデシュ</t>
  </si>
  <si>
    <t>ベトナム</t>
  </si>
  <si>
    <t>ネパール</t>
  </si>
  <si>
    <t>インドネシア</t>
  </si>
  <si>
    <t>平　２５</t>
  </si>
  <si>
    <t>資料：市民課 （住民基本台帳）</t>
  </si>
  <si>
    <t>昭　　37</t>
  </si>
  <si>
    <t>昭　38</t>
  </si>
  <si>
    <t>年少人口
（0～14歳）</t>
  </si>
  <si>
    <r>
      <t>生産年齢人口</t>
    </r>
    <r>
      <rPr>
        <sz val="11"/>
        <rFont val="ＭＳ Ｐゴシック"/>
        <family val="3"/>
      </rPr>
      <t xml:space="preserve">
（15～64歳）</t>
    </r>
  </si>
  <si>
    <t>老年人口
（65歳以上）</t>
  </si>
  <si>
    <t>各年10月1日現在　単位：人</t>
  </si>
  <si>
    <t>世帯数
(世帯)</t>
  </si>
  <si>
    <t>増加率(%)</t>
  </si>
  <si>
    <t>各年10月１日現在　単位：人</t>
  </si>
  <si>
    <r>
      <t>※</t>
    </r>
    <r>
      <rPr>
        <sz val="11"/>
        <rFont val="ＭＳ Ｐゴシック"/>
        <family val="3"/>
      </rPr>
      <t>率（人口1,000対）</t>
    </r>
  </si>
  <si>
    <t xml:space="preserve"> ※)出生・死亡の率＝</t>
  </si>
  <si>
    <t>単位：人</t>
  </si>
  <si>
    <r>
      <t>世帯数(世帯</t>
    </r>
    <r>
      <rPr>
        <sz val="11"/>
        <rFont val="ＭＳ Ｐゴシック"/>
        <family val="3"/>
      </rPr>
      <t>)</t>
    </r>
  </si>
  <si>
    <t>世帯数
(世帯)</t>
  </si>
  <si>
    <t>　各年10月1日現在　単位：人</t>
  </si>
  <si>
    <t>※10人未満の国籍・地域の外国人住民については、
その他で集計を行っています</t>
  </si>
  <si>
    <t>平　２６</t>
  </si>
  <si>
    <r>
      <t xml:space="preserve">総　　数
</t>
    </r>
    <r>
      <rPr>
        <sz val="10"/>
        <rFont val="ＭＳ Ｐゴシック"/>
        <family val="3"/>
      </rPr>
      <t>（国籍・地域数53カ国）</t>
    </r>
  </si>
  <si>
    <t>平成２６年</t>
  </si>
  <si>
    <t>6 町会別人口・世帯数</t>
  </si>
  <si>
    <t>10市区町村別人口・世帯数</t>
  </si>
  <si>
    <t>　　　　　区分</t>
  </si>
  <si>
    <t>人　　口　　(人)</t>
  </si>
  <si>
    <t>世帯数
（世帯）</t>
  </si>
  <si>
    <t>日　　本　　人</t>
  </si>
  <si>
    <t>外　　国　　人</t>
  </si>
  <si>
    <t>総　　計</t>
  </si>
  <si>
    <t>団体名</t>
  </si>
  <si>
    <t>男</t>
  </si>
  <si>
    <t>女</t>
  </si>
  <si>
    <t>計</t>
  </si>
  <si>
    <t>合計</t>
  </si>
  <si>
    <t>埼玉県合計</t>
  </si>
  <si>
    <t>さいたま市</t>
  </si>
  <si>
    <t>(西区)　</t>
  </si>
  <si>
    <t>(北区)　</t>
  </si>
  <si>
    <t>(大宮区)　</t>
  </si>
  <si>
    <t>(見沼区)　</t>
  </si>
  <si>
    <t>(中央区)　</t>
  </si>
  <si>
    <t>(桜区)　</t>
  </si>
  <si>
    <t>(浦和区)　</t>
  </si>
  <si>
    <t>(南区)　</t>
  </si>
  <si>
    <t>(緑区)　</t>
  </si>
  <si>
    <t>(岩槻区)　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</si>
  <si>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</si>
  <si>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</si>
  <si>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</si>
  <si>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</si>
  <si>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</si>
  <si>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</si>
  <si>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</si>
  <si>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</si>
  <si>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</si>
  <si>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</si>
  <si>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</si>
  <si>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</si>
  <si>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</si>
  <si>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</si>
  <si>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</si>
  <si>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</si>
  <si>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</si>
  <si>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</si>
  <si>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</si>
  <si>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</si>
  <si>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</si>
  <si>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</si>
  <si>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</si>
  <si>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</si>
  <si>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</si>
  <si>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</si>
  <si>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</si>
  <si>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</si>
  <si>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</si>
  <si>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</si>
  <si>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</si>
  <si>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</si>
  <si>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</si>
  <si>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</si>
  <si>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</si>
  <si>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</si>
  <si>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</si>
  <si>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</si>
  <si>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</si>
  <si>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</si>
  <si>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</si>
  <si>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</si>
  <si>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</si>
  <si>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</si>
  <si>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</si>
  <si>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</si>
  <si>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</si>
  <si>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</si>
  <si>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</si>
  <si>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</si>
  <si>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</si>
  <si>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</si>
  <si>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</si>
  <si>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</si>
  <si>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</si>
  <si>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</si>
  <si>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</si>
  <si>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</si>
  <si>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</si>
  <si>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</si>
  <si>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</si>
  <si>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</si>
  <si>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r>
      <t>2人口－</t>
    </r>
    <r>
      <rPr>
        <sz val="11"/>
        <rFont val="ＭＳ Ｐゴシック"/>
        <family val="3"/>
      </rPr>
      <t>1住民基本台帳</t>
    </r>
  </si>
  <si>
    <t>※「住民基本台帳法の一部を改正する法律」が平成24年7月9日に施行されたため、住民基本台帳人口には外国人住民が含まれています。</t>
  </si>
  <si>
    <t>平成27年1月1日現在</t>
  </si>
  <si>
    <t>資料：埼玉県市町村課HP住民基本台帳人口（平成27年1月1日現在）</t>
  </si>
  <si>
    <t>1 人口の推移</t>
  </si>
  <si>
    <t>平成27年10月1日現在　単位：人</t>
  </si>
  <si>
    <t>50～54</t>
  </si>
  <si>
    <t>55～59</t>
  </si>
  <si>
    <t>5～9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</si>
  <si>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</si>
  <si>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</si>
  <si>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</si>
  <si>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</si>
  <si>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</si>
  <si>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</si>
  <si>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</si>
  <si>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</si>
  <si>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</si>
  <si>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</si>
  <si>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</si>
  <si>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90～94</t>
  </si>
  <si>
    <t>40～44</t>
  </si>
  <si>
    <t>95～99</t>
  </si>
  <si>
    <t>45～49</t>
  </si>
  <si>
    <t>平成２７年</t>
  </si>
  <si>
    <t>0～4</t>
  </si>
  <si>
    <t>25～29</t>
  </si>
  <si>
    <t>40～44</t>
  </si>
  <si>
    <t>45～49</t>
  </si>
  <si>
    <t>50～54</t>
  </si>
  <si>
    <t>60～64</t>
  </si>
  <si>
    <t>75～79</t>
  </si>
  <si>
    <r>
      <t>平成27</t>
    </r>
    <r>
      <rPr>
        <sz val="11"/>
        <rFont val="ＭＳ Ｐゴシック"/>
        <family val="3"/>
      </rPr>
      <t>年10月1日現在　単位：人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</si>
  <si>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年10月1日現在　</t>
    </r>
  </si>
  <si>
    <t>英国</t>
  </si>
  <si>
    <t>平　２７</t>
  </si>
  <si>
    <t>ブラジル</t>
  </si>
  <si>
    <t>フィリピン</t>
  </si>
  <si>
    <t>資料：市民課（住民基本台帳）　</t>
  </si>
  <si>
    <t>資料：市民課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</si>
</sst>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##\ ###\ ###\ ###;[Red]&quot;△&quot;###\ ###\ ###\ ###"/>
    <numFmt numFmtId="181" formatCode="###\ ###\ ##0"/>
    <numFmt numFmtId="182" formatCode="0.00_);[Red]\(0.00\)"/>
    <numFmt numFmtId="183" formatCode="#,##0.000;&quot;△ &quot;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[Red]\(0.000\)"/>
    <numFmt numFmtId="189" formatCode="0.0_);[Red]\(0.0\)"/>
    <numFmt numFmtId="190" formatCode="0.0_ "/>
    <numFmt numFmtId="191" formatCode="0.00_ "/>
    <numFmt numFmtId="192" formatCode="###,###,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60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72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0" xfId="49" applyBorder="1" applyAlignment="1">
      <alignment vertical="center"/>
    </xf>
    <xf numFmtId="38" fontId="0" fillId="0" borderId="0" xfId="49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vertical="center" shrinkToFit="1"/>
    </xf>
    <xf numFmtId="178" fontId="4" fillId="0" borderId="0" xfId="0" applyNumberFormat="1" applyFont="1" applyAlignment="1">
      <alignment horizontal="left" indent="1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 horizontal="right"/>
    </xf>
    <xf numFmtId="178" fontId="0" fillId="0" borderId="1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4" fillId="0" borderId="0" xfId="0" applyNumberFormat="1" applyFont="1" applyFill="1" applyAlignment="1">
      <alignment horizontal="left" vertical="center" indent="1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6" fontId="4" fillId="0" borderId="0" xfId="0" applyNumberFormat="1" applyFont="1" applyBorder="1" applyAlignment="1">
      <alignment horizontal="left" vertical="center" indent="1"/>
    </xf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0" fillId="0" borderId="0" xfId="49" applyAlignment="1">
      <alignment/>
    </xf>
    <xf numFmtId="38" fontId="7" fillId="0" borderId="16" xfId="49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0" fillId="0" borderId="0" xfId="49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0" fillId="0" borderId="0" xfId="49" applyAlignment="1">
      <alignment/>
    </xf>
    <xf numFmtId="177" fontId="0" fillId="0" borderId="14" xfId="0" applyNumberForma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8" fontId="8" fillId="0" borderId="0" xfId="49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178" fontId="6" fillId="0" borderId="10" xfId="0" applyNumberFormat="1" applyFont="1" applyFill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38" fontId="6" fillId="0" borderId="10" xfId="49" applyFont="1" applyBorder="1" applyAlignment="1">
      <alignment horizontal="left" vertical="center"/>
    </xf>
    <xf numFmtId="38" fontId="6" fillId="0" borderId="18" xfId="49" applyFont="1" applyBorder="1" applyAlignment="1">
      <alignment horizontal="distributed" vertical="center" indent="1"/>
    </xf>
    <xf numFmtId="38" fontId="6" fillId="0" borderId="0" xfId="49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left" vertical="center" indent="1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 indent="1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 indent="1"/>
    </xf>
    <xf numFmtId="176" fontId="0" fillId="0" borderId="19" xfId="0" applyNumberFormat="1" applyBorder="1" applyAlignment="1">
      <alignment horizontal="center" vertical="center"/>
    </xf>
    <xf numFmtId="177" fontId="0" fillId="0" borderId="14" xfId="0" applyNumberFormat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2" xfId="0" applyNumberFormat="1" applyBorder="1" applyAlignment="1" applyProtection="1">
      <alignment vertical="center"/>
      <protection locked="0"/>
    </xf>
    <xf numFmtId="177" fontId="0" fillId="0" borderId="22" xfId="0" applyNumberFormat="1" applyFill="1" applyBorder="1" applyAlignment="1" applyProtection="1">
      <alignment vertical="center"/>
      <protection locked="0"/>
    </xf>
    <xf numFmtId="177" fontId="0" fillId="0" borderId="23" xfId="0" applyNumberFormat="1" applyFill="1" applyBorder="1" applyAlignment="1" applyProtection="1">
      <alignment vertical="center"/>
      <protection locked="0"/>
    </xf>
    <xf numFmtId="177" fontId="0" fillId="0" borderId="22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4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 applyProtection="1">
      <alignment horizontal="right"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3" xfId="49" applyFont="1" applyBorder="1" applyAlignment="1">
      <alignment horizontal="distributed" vertical="center" indent="1"/>
    </xf>
    <xf numFmtId="38" fontId="0" fillId="0" borderId="34" xfId="49" applyFont="1" applyFill="1" applyBorder="1" applyAlignment="1">
      <alignment vertical="center"/>
    </xf>
    <xf numFmtId="38" fontId="0" fillId="0" borderId="12" xfId="49" applyFont="1" applyBorder="1" applyAlignment="1">
      <alignment horizontal="distributed" vertical="center" indent="1"/>
    </xf>
    <xf numFmtId="38" fontId="0" fillId="0" borderId="35" xfId="49" applyFont="1" applyFill="1" applyBorder="1" applyAlignment="1">
      <alignment vertical="center"/>
    </xf>
    <xf numFmtId="38" fontId="0" fillId="0" borderId="12" xfId="49" applyFont="1" applyBorder="1" applyAlignment="1">
      <alignment horizontal="distributed" vertical="center" indent="1"/>
    </xf>
    <xf numFmtId="38" fontId="0" fillId="0" borderId="35" xfId="49" applyFont="1" applyFill="1" applyBorder="1" applyAlignment="1" applyProtection="1">
      <alignment vertical="center"/>
      <protection locked="0"/>
    </xf>
    <xf numFmtId="38" fontId="0" fillId="0" borderId="35" xfId="49" applyFont="1" applyFill="1" applyBorder="1" applyAlignment="1" applyProtection="1">
      <alignment horizontal="right" vertical="center"/>
      <protection locked="0"/>
    </xf>
    <xf numFmtId="38" fontId="0" fillId="0" borderId="13" xfId="49" applyFont="1" applyBorder="1" applyAlignment="1">
      <alignment horizontal="distributed" vertical="center" indent="1"/>
    </xf>
    <xf numFmtId="38" fontId="0" fillId="0" borderId="36" xfId="49" applyFont="1" applyFill="1" applyBorder="1" applyAlignment="1" applyProtection="1">
      <alignment vertical="center"/>
      <protection locked="0"/>
    </xf>
    <xf numFmtId="178" fontId="0" fillId="0" borderId="18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/>
      <protection locked="0"/>
    </xf>
    <xf numFmtId="178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5" xfId="0" applyNumberFormat="1" applyBorder="1" applyAlignment="1" applyProtection="1">
      <alignment/>
      <protection locked="0"/>
    </xf>
    <xf numFmtId="178" fontId="0" fillId="0" borderId="40" xfId="0" applyNumberFormat="1" applyFill="1" applyBorder="1" applyAlignment="1">
      <alignment/>
    </xf>
    <xf numFmtId="178" fontId="0" fillId="0" borderId="25" xfId="0" applyNumberFormat="1" applyFill="1" applyBorder="1" applyAlignment="1" applyProtection="1">
      <alignment/>
      <protection locked="0"/>
    </xf>
    <xf numFmtId="178" fontId="0" fillId="0" borderId="26" xfId="0" applyNumberFormat="1" applyFill="1" applyBorder="1" applyAlignment="1" applyProtection="1">
      <alignment/>
      <protection locked="0"/>
    </xf>
    <xf numFmtId="177" fontId="0" fillId="0" borderId="30" xfId="0" applyNumberFormat="1" applyFill="1" applyBorder="1" applyAlignment="1">
      <alignment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31" xfId="0" applyNumberForma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30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42" xfId="0" applyNumberFormat="1" applyFill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178" fontId="0" fillId="0" borderId="44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9" fontId="0" fillId="0" borderId="38" xfId="0" applyNumberFormat="1" applyBorder="1" applyAlignment="1">
      <alignment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8" fontId="0" fillId="0" borderId="47" xfId="0" applyNumberFormat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178" fontId="0" fillId="0" borderId="49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vertical="center"/>
    </xf>
    <xf numFmtId="190" fontId="0" fillId="0" borderId="52" xfId="0" applyNumberFormat="1" applyBorder="1" applyAlignment="1">
      <alignment vertical="center"/>
    </xf>
    <xf numFmtId="190" fontId="0" fillId="0" borderId="51" xfId="0" applyNumberFormat="1" applyBorder="1" applyAlignment="1">
      <alignment vertical="center"/>
    </xf>
    <xf numFmtId="178" fontId="0" fillId="0" borderId="53" xfId="0" applyNumberFormat="1" applyBorder="1" applyAlignment="1">
      <alignment horizontal="center" vertical="center" wrapText="1"/>
    </xf>
    <xf numFmtId="178" fontId="0" fillId="0" borderId="45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6" fillId="0" borderId="53" xfId="0" applyNumberFormat="1" applyFont="1" applyBorder="1" applyAlignment="1">
      <alignment horizontal="center" vertical="center" wrapText="1"/>
    </xf>
    <xf numFmtId="178" fontId="0" fillId="0" borderId="54" xfId="0" applyNumberFormat="1" applyBorder="1" applyAlignment="1">
      <alignment/>
    </xf>
    <xf numFmtId="178" fontId="0" fillId="0" borderId="55" xfId="0" applyNumberFormat="1" applyBorder="1" applyAlignment="1">
      <alignment vertical="center"/>
    </xf>
    <xf numFmtId="178" fontId="0" fillId="0" borderId="50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8" fontId="0" fillId="0" borderId="5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179" fontId="0" fillId="0" borderId="58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89" fontId="0" fillId="0" borderId="59" xfId="0" applyNumberFormat="1" applyBorder="1" applyAlignment="1">
      <alignment vertical="center"/>
    </xf>
    <xf numFmtId="178" fontId="0" fillId="0" borderId="58" xfId="0" applyNumberFormat="1" applyBorder="1" applyAlignment="1">
      <alignment vertical="center"/>
    </xf>
    <xf numFmtId="0" fontId="0" fillId="0" borderId="60" xfId="0" applyNumberFormat="1" applyBorder="1" applyAlignment="1">
      <alignment vertical="center"/>
    </xf>
    <xf numFmtId="190" fontId="0" fillId="0" borderId="60" xfId="0" applyNumberFormat="1" applyBorder="1" applyAlignment="1">
      <alignment vertical="center"/>
    </xf>
    <xf numFmtId="178" fontId="0" fillId="0" borderId="61" xfId="0" applyNumberFormat="1" applyFill="1" applyBorder="1" applyAlignment="1">
      <alignment horizontal="center" vertical="center"/>
    </xf>
    <xf numFmtId="178" fontId="0" fillId="0" borderId="62" xfId="0" applyNumberFormat="1" applyFill="1" applyBorder="1" applyAlignment="1">
      <alignment vertical="center"/>
    </xf>
    <xf numFmtId="178" fontId="0" fillId="0" borderId="58" xfId="0" applyNumberFormat="1" applyFill="1" applyBorder="1" applyAlignment="1">
      <alignment vertical="center"/>
    </xf>
    <xf numFmtId="178" fontId="0" fillId="0" borderId="63" xfId="0" applyNumberFormat="1" applyFill="1" applyBorder="1" applyAlignment="1">
      <alignment vertical="center"/>
    </xf>
    <xf numFmtId="178" fontId="0" fillId="0" borderId="63" xfId="0" applyNumberFormat="1" applyFill="1" applyBorder="1" applyAlignment="1">
      <alignment horizontal="right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62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8" xfId="0" applyNumberFormat="1" applyBorder="1" applyAlignment="1" applyProtection="1">
      <alignment vertical="center"/>
      <protection locked="0"/>
    </xf>
    <xf numFmtId="177" fontId="0" fillId="0" borderId="58" xfId="0" applyNumberFormat="1" applyFill="1" applyBorder="1" applyAlignment="1" applyProtection="1">
      <alignment vertical="center"/>
      <protection locked="0"/>
    </xf>
    <xf numFmtId="177" fontId="0" fillId="0" borderId="63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177" fontId="0" fillId="0" borderId="64" xfId="0" applyNumberFormat="1" applyBorder="1" applyAlignment="1">
      <alignment horizontal="center" vertical="center"/>
    </xf>
    <xf numFmtId="177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6" xfId="0" applyNumberFormat="1" applyFill="1" applyBorder="1" applyAlignment="1">
      <alignment vertical="center"/>
    </xf>
    <xf numFmtId="177" fontId="0" fillId="0" borderId="67" xfId="0" applyNumberFormat="1" applyFill="1" applyBorder="1" applyAlignment="1">
      <alignment vertical="center"/>
    </xf>
    <xf numFmtId="177" fontId="0" fillId="0" borderId="66" xfId="0" applyNumberFormat="1" applyBorder="1" applyAlignment="1" applyProtection="1">
      <alignment vertical="center"/>
      <protection locked="0"/>
    </xf>
    <xf numFmtId="177" fontId="0" fillId="0" borderId="66" xfId="0" applyNumberFormat="1" applyFill="1" applyBorder="1" applyAlignment="1" applyProtection="1">
      <alignment vertical="center"/>
      <protection locked="0"/>
    </xf>
    <xf numFmtId="177" fontId="0" fillId="0" borderId="67" xfId="0" applyNumberFormat="1" applyFill="1" applyBorder="1" applyAlignment="1" applyProtection="1">
      <alignment vertical="center"/>
      <protection locked="0"/>
    </xf>
    <xf numFmtId="176" fontId="0" fillId="0" borderId="2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6" xfId="0" applyNumberFormat="1" applyBorder="1" applyAlignment="1" applyProtection="1">
      <alignment vertical="center"/>
      <protection locked="0"/>
    </xf>
    <xf numFmtId="176" fontId="0" fillId="0" borderId="66" xfId="0" applyNumberFormat="1" applyFill="1" applyBorder="1" applyAlignment="1" applyProtection="1">
      <alignment vertical="center"/>
      <protection locked="0"/>
    </xf>
    <xf numFmtId="177" fontId="0" fillId="0" borderId="68" xfId="0" applyNumberFormat="1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69" xfId="0" applyNumberFormat="1" applyBorder="1" applyAlignment="1">
      <alignment horizontal="center" vertical="center"/>
    </xf>
    <xf numFmtId="177" fontId="0" fillId="0" borderId="70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71" xfId="0" applyNumberFormat="1" applyBorder="1" applyAlignment="1" applyProtection="1">
      <alignment vertical="center"/>
      <protection locked="0"/>
    </xf>
    <xf numFmtId="177" fontId="0" fillId="0" borderId="71" xfId="0" applyNumberFormat="1" applyFill="1" applyBorder="1" applyAlignment="1" applyProtection="1">
      <alignment vertical="center"/>
      <protection locked="0"/>
    </xf>
    <xf numFmtId="177" fontId="0" fillId="0" borderId="72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66" xfId="0" applyNumberFormat="1" applyFill="1" applyBorder="1" applyAlignment="1" applyProtection="1">
      <alignment vertical="center"/>
      <protection/>
    </xf>
    <xf numFmtId="176" fontId="0" fillId="0" borderId="67" xfId="0" applyNumberFormat="1" applyFill="1" applyBorder="1" applyAlignment="1" applyProtection="1">
      <alignment vertical="center"/>
      <protection/>
    </xf>
    <xf numFmtId="38" fontId="0" fillId="0" borderId="73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58" xfId="49" applyFont="1" applyFill="1" applyBorder="1" applyAlignment="1" applyProtection="1">
      <alignment vertical="center"/>
      <protection locked="0"/>
    </xf>
    <xf numFmtId="38" fontId="0" fillId="0" borderId="58" xfId="49" applyFont="1" applyFill="1" applyBorder="1" applyAlignment="1" applyProtection="1">
      <alignment horizontal="right" vertical="center"/>
      <protection locked="0"/>
    </xf>
    <xf numFmtId="38" fontId="0" fillId="0" borderId="63" xfId="49" applyFont="1" applyFill="1" applyBorder="1" applyAlignment="1" applyProtection="1">
      <alignment vertical="center"/>
      <protection locked="0"/>
    </xf>
    <xf numFmtId="178" fontId="0" fillId="0" borderId="20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 applyProtection="1">
      <alignment/>
      <protection locked="0"/>
    </xf>
    <xf numFmtId="178" fontId="0" fillId="0" borderId="14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 applyProtection="1">
      <alignment/>
      <protection locked="0"/>
    </xf>
    <xf numFmtId="178" fontId="0" fillId="0" borderId="6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58" xfId="0" applyNumberFormat="1" applyBorder="1" applyAlignment="1" applyProtection="1">
      <alignment/>
      <protection locked="0"/>
    </xf>
    <xf numFmtId="178" fontId="0" fillId="0" borderId="58" xfId="0" applyNumberFormat="1" applyFill="1" applyBorder="1" applyAlignment="1" applyProtection="1">
      <alignment/>
      <protection locked="0"/>
    </xf>
    <xf numFmtId="178" fontId="0" fillId="0" borderId="63" xfId="0" applyNumberFormat="1" applyFill="1" applyBorder="1" applyAlignment="1" applyProtection="1">
      <alignment/>
      <protection locked="0"/>
    </xf>
    <xf numFmtId="177" fontId="0" fillId="0" borderId="10" xfId="0" applyNumberFormat="1" applyBorder="1" applyAlignment="1">
      <alignment horizontal="right" vertical="center"/>
    </xf>
    <xf numFmtId="38" fontId="0" fillId="0" borderId="0" xfId="49" applyFont="1" applyBorder="1" applyAlignment="1">
      <alignment horizontal="distributed" vertical="center" indent="1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178" fontId="0" fillId="0" borderId="27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center" vertical="center" wrapText="1"/>
    </xf>
    <xf numFmtId="178" fontId="0" fillId="0" borderId="75" xfId="0" applyNumberFormat="1" applyBorder="1" applyAlignment="1">
      <alignment horizontal="center" vertical="center" wrapText="1"/>
    </xf>
    <xf numFmtId="38" fontId="6" fillId="0" borderId="0" xfId="49" applyFont="1" applyFill="1" applyAlignment="1">
      <alignment horizontal="right" vertical="top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76" xfId="49" applyFont="1" applyBorder="1" applyAlignment="1">
      <alignment horizontal="left" vertical="center" wrapText="1" indent="1"/>
    </xf>
    <xf numFmtId="178" fontId="6" fillId="0" borderId="0" xfId="0" applyNumberFormat="1" applyFont="1" applyBorder="1" applyAlignment="1">
      <alignment/>
    </xf>
    <xf numFmtId="176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8" fontId="4" fillId="0" borderId="0" xfId="0" applyNumberFormat="1" applyFont="1" applyAlignment="1">
      <alignment vertical="center"/>
    </xf>
    <xf numFmtId="177" fontId="0" fillId="0" borderId="15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/>
    </xf>
    <xf numFmtId="0" fontId="13" fillId="0" borderId="77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79" xfId="0" applyFont="1" applyFill="1" applyBorder="1" applyAlignment="1" applyProtection="1">
      <alignment/>
      <protection locked="0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38" fontId="13" fillId="0" borderId="84" xfId="0" applyNumberFormat="1" applyFont="1" applyBorder="1" applyAlignment="1">
      <alignment/>
    </xf>
    <xf numFmtId="38" fontId="13" fillId="0" borderId="85" xfId="0" applyNumberFormat="1" applyFont="1" applyBorder="1" applyAlignment="1">
      <alignment/>
    </xf>
    <xf numFmtId="38" fontId="13" fillId="0" borderId="32" xfId="0" applyNumberFormat="1" applyFont="1" applyBorder="1" applyAlignment="1">
      <alignment/>
    </xf>
    <xf numFmtId="38" fontId="13" fillId="0" borderId="11" xfId="0" applyNumberFormat="1" applyFont="1" applyBorder="1" applyAlignment="1">
      <alignment/>
    </xf>
    <xf numFmtId="38" fontId="13" fillId="0" borderId="86" xfId="0" applyNumberFormat="1" applyFont="1" applyBorder="1" applyAlignment="1">
      <alignment/>
    </xf>
    <xf numFmtId="38" fontId="13" fillId="0" borderId="87" xfId="49" applyFont="1" applyFill="1" applyBorder="1" applyAlignment="1">
      <alignment/>
    </xf>
    <xf numFmtId="38" fontId="13" fillId="0" borderId="88" xfId="0" applyNumberFormat="1" applyFont="1" applyBorder="1" applyAlignment="1">
      <alignment/>
    </xf>
    <xf numFmtId="178" fontId="13" fillId="0" borderId="89" xfId="0" applyNumberFormat="1" applyFont="1" applyBorder="1" applyAlignment="1">
      <alignment/>
    </xf>
    <xf numFmtId="0" fontId="13" fillId="0" borderId="90" xfId="0" applyFont="1" applyFill="1" applyBorder="1" applyAlignment="1">
      <alignment horizontal="center"/>
    </xf>
    <xf numFmtId="38" fontId="13" fillId="0" borderId="91" xfId="0" applyNumberFormat="1" applyFont="1" applyBorder="1" applyAlignment="1">
      <alignment/>
    </xf>
    <xf numFmtId="38" fontId="13" fillId="0" borderId="92" xfId="0" applyNumberFormat="1" applyFont="1" applyBorder="1" applyAlignment="1">
      <alignment/>
    </xf>
    <xf numFmtId="38" fontId="13" fillId="0" borderId="74" xfId="0" applyNumberFormat="1" applyFont="1" applyBorder="1" applyAlignment="1">
      <alignment/>
    </xf>
    <xf numFmtId="38" fontId="13" fillId="0" borderId="68" xfId="49" applyFont="1" applyFill="1" applyBorder="1" applyAlignment="1">
      <alignment/>
    </xf>
    <xf numFmtId="178" fontId="13" fillId="0" borderId="53" xfId="0" applyNumberFormat="1" applyFont="1" applyBorder="1" applyAlignment="1">
      <alignment/>
    </xf>
    <xf numFmtId="0" fontId="13" fillId="0" borderId="93" xfId="0" applyFont="1" applyFill="1" applyBorder="1" applyAlignment="1">
      <alignment horizontal="right"/>
    </xf>
    <xf numFmtId="38" fontId="13" fillId="0" borderId="94" xfId="49" applyFont="1" applyFill="1" applyBorder="1" applyAlignment="1" applyProtection="1">
      <alignment/>
      <protection locked="0"/>
    </xf>
    <xf numFmtId="38" fontId="13" fillId="0" borderId="95" xfId="49" applyFont="1" applyFill="1" applyBorder="1" applyAlignment="1" applyProtection="1">
      <alignment/>
      <protection locked="0"/>
    </xf>
    <xf numFmtId="38" fontId="13" fillId="0" borderId="25" xfId="0" applyNumberFormat="1" applyFont="1" applyBorder="1" applyAlignment="1">
      <alignment/>
    </xf>
    <xf numFmtId="38" fontId="13" fillId="0" borderId="96" xfId="49" applyFont="1" applyFill="1" applyBorder="1" applyAlignment="1" applyProtection="1">
      <alignment/>
      <protection locked="0"/>
    </xf>
    <xf numFmtId="38" fontId="13" fillId="0" borderId="97" xfId="49" applyFont="1" applyFill="1" applyBorder="1" applyAlignment="1" applyProtection="1">
      <alignment/>
      <protection locked="0"/>
    </xf>
    <xf numFmtId="38" fontId="13" fillId="0" borderId="12" xfId="0" applyNumberFormat="1" applyFont="1" applyBorder="1" applyAlignment="1">
      <alignment/>
    </xf>
    <xf numFmtId="38" fontId="13" fillId="0" borderId="98" xfId="49" applyFont="1" applyFill="1" applyBorder="1" applyAlignment="1">
      <alignment/>
    </xf>
    <xf numFmtId="38" fontId="13" fillId="0" borderId="99" xfId="0" applyNumberFormat="1" applyFont="1" applyBorder="1" applyAlignment="1">
      <alignment/>
    </xf>
    <xf numFmtId="178" fontId="13" fillId="0" borderId="48" xfId="0" applyNumberFormat="1" applyFont="1" applyBorder="1" applyAlignment="1">
      <alignment/>
    </xf>
    <xf numFmtId="0" fontId="13" fillId="0" borderId="100" xfId="0" applyFont="1" applyFill="1" applyBorder="1" applyAlignment="1">
      <alignment horizontal="right"/>
    </xf>
    <xf numFmtId="38" fontId="13" fillId="0" borderId="101" xfId="49" applyFont="1" applyFill="1" applyBorder="1" applyAlignment="1" applyProtection="1">
      <alignment/>
      <protection locked="0"/>
    </xf>
    <xf numFmtId="38" fontId="13" fillId="0" borderId="102" xfId="49" applyFont="1" applyFill="1" applyBorder="1" applyAlignment="1" applyProtection="1">
      <alignment/>
      <protection locked="0"/>
    </xf>
    <xf numFmtId="38" fontId="13" fillId="0" borderId="103" xfId="0" applyNumberFormat="1" applyFont="1" applyBorder="1" applyAlignment="1">
      <alignment/>
    </xf>
    <xf numFmtId="38" fontId="13" fillId="0" borderId="104" xfId="0" applyNumberFormat="1" applyFont="1" applyBorder="1" applyAlignment="1">
      <alignment/>
    </xf>
    <xf numFmtId="38" fontId="13" fillId="0" borderId="105" xfId="49" applyFont="1" applyFill="1" applyBorder="1" applyAlignment="1">
      <alignment/>
    </xf>
    <xf numFmtId="38" fontId="13" fillId="0" borderId="106" xfId="0" applyNumberFormat="1" applyFont="1" applyBorder="1" applyAlignment="1">
      <alignment/>
    </xf>
    <xf numFmtId="178" fontId="13" fillId="0" borderId="107" xfId="0" applyNumberFormat="1" applyFont="1" applyBorder="1" applyAlignment="1">
      <alignment/>
    </xf>
    <xf numFmtId="38" fontId="13" fillId="0" borderId="108" xfId="0" applyNumberFormat="1" applyFont="1" applyBorder="1" applyAlignment="1">
      <alignment/>
    </xf>
    <xf numFmtId="178" fontId="13" fillId="0" borderId="109" xfId="0" applyNumberFormat="1" applyFont="1" applyBorder="1" applyAlignment="1">
      <alignment/>
    </xf>
    <xf numFmtId="0" fontId="13" fillId="0" borderId="110" xfId="0" applyFont="1" applyFill="1" applyBorder="1" applyAlignment="1">
      <alignment horizontal="right"/>
    </xf>
    <xf numFmtId="38" fontId="13" fillId="0" borderId="111" xfId="49" applyFont="1" applyFill="1" applyBorder="1" applyAlignment="1" applyProtection="1">
      <alignment/>
      <protection locked="0"/>
    </xf>
    <xf numFmtId="38" fontId="13" fillId="0" borderId="112" xfId="49" applyFont="1" applyFill="1" applyBorder="1" applyAlignment="1" applyProtection="1">
      <alignment/>
      <protection locked="0"/>
    </xf>
    <xf numFmtId="38" fontId="13" fillId="0" borderId="113" xfId="0" applyNumberFormat="1" applyFont="1" applyBorder="1" applyAlignment="1">
      <alignment/>
    </xf>
    <xf numFmtId="38" fontId="13" fillId="0" borderId="114" xfId="0" applyNumberFormat="1" applyFont="1" applyBorder="1" applyAlignment="1">
      <alignment/>
    </xf>
    <xf numFmtId="38" fontId="13" fillId="0" borderId="115" xfId="49" applyFont="1" applyFill="1" applyBorder="1" applyAlignment="1">
      <alignment/>
    </xf>
    <xf numFmtId="38" fontId="13" fillId="0" borderId="116" xfId="0" applyNumberFormat="1" applyFont="1" applyBorder="1" applyAlignment="1">
      <alignment/>
    </xf>
    <xf numFmtId="178" fontId="13" fillId="0" borderId="117" xfId="0" applyNumberFormat="1" applyFont="1" applyBorder="1" applyAlignment="1">
      <alignment/>
    </xf>
    <xf numFmtId="0" fontId="13" fillId="0" borderId="93" xfId="0" applyFont="1" applyFill="1" applyBorder="1" applyAlignment="1">
      <alignment horizontal="center"/>
    </xf>
    <xf numFmtId="38" fontId="13" fillId="0" borderId="118" xfId="49" applyFont="1" applyFill="1" applyBorder="1" applyAlignment="1" applyProtection="1">
      <alignment/>
      <protection locked="0"/>
    </xf>
    <xf numFmtId="38" fontId="13" fillId="0" borderId="119" xfId="0" applyNumberFormat="1" applyFont="1" applyBorder="1" applyAlignment="1">
      <alignment/>
    </xf>
    <xf numFmtId="38" fontId="13" fillId="0" borderId="120" xfId="0" applyNumberFormat="1" applyFont="1" applyBorder="1" applyAlignment="1">
      <alignment/>
    </xf>
    <xf numFmtId="178" fontId="13" fillId="0" borderId="121" xfId="0" applyNumberFormat="1" applyFont="1" applyBorder="1" applyAlignment="1">
      <alignment/>
    </xf>
    <xf numFmtId="0" fontId="13" fillId="0" borderId="100" xfId="0" applyFont="1" applyFill="1" applyBorder="1" applyAlignment="1">
      <alignment horizontal="center"/>
    </xf>
    <xf numFmtId="0" fontId="13" fillId="0" borderId="122" xfId="0" applyFont="1" applyFill="1" applyBorder="1" applyAlignment="1">
      <alignment horizontal="center"/>
    </xf>
    <xf numFmtId="38" fontId="13" fillId="0" borderId="123" xfId="49" applyFont="1" applyFill="1" applyBorder="1" applyAlignment="1" applyProtection="1">
      <alignment/>
      <protection locked="0"/>
    </xf>
    <xf numFmtId="38" fontId="13" fillId="0" borderId="124" xfId="49" applyFont="1" applyFill="1" applyBorder="1" applyAlignment="1" applyProtection="1">
      <alignment/>
      <protection locked="0"/>
    </xf>
    <xf numFmtId="38" fontId="13" fillId="0" borderId="125" xfId="0" applyNumberFormat="1" applyFont="1" applyBorder="1" applyAlignment="1">
      <alignment/>
    </xf>
    <xf numFmtId="38" fontId="13" fillId="0" borderId="126" xfId="0" applyNumberFormat="1" applyFont="1" applyBorder="1" applyAlignment="1">
      <alignment/>
    </xf>
    <xf numFmtId="38" fontId="13" fillId="0" borderId="127" xfId="49" applyFont="1" applyFill="1" applyBorder="1" applyAlignment="1">
      <alignment/>
    </xf>
    <xf numFmtId="38" fontId="13" fillId="0" borderId="128" xfId="0" applyNumberFormat="1" applyFont="1" applyBorder="1" applyAlignment="1">
      <alignment/>
    </xf>
    <xf numFmtId="178" fontId="13" fillId="0" borderId="129" xfId="0" applyNumberFormat="1" applyFont="1" applyBorder="1" applyAlignment="1">
      <alignment/>
    </xf>
    <xf numFmtId="0" fontId="13" fillId="0" borderId="0" xfId="0" applyFont="1" applyAlignment="1">
      <alignment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6" fillId="32" borderId="100" xfId="0" applyFont="1" applyFill="1" applyBorder="1" applyAlignment="1">
      <alignment horizontal="center"/>
    </xf>
    <xf numFmtId="38" fontId="16" fillId="32" borderId="101" xfId="49" applyFont="1" applyFill="1" applyBorder="1" applyAlignment="1" applyProtection="1">
      <alignment/>
      <protection locked="0"/>
    </xf>
    <xf numFmtId="38" fontId="16" fillId="32" borderId="102" xfId="49" applyFont="1" applyFill="1" applyBorder="1" applyAlignment="1" applyProtection="1">
      <alignment/>
      <protection locked="0"/>
    </xf>
    <xf numFmtId="38" fontId="16" fillId="32" borderId="103" xfId="0" applyNumberFormat="1" applyFont="1" applyFill="1" applyBorder="1" applyAlignment="1">
      <alignment/>
    </xf>
    <xf numFmtId="38" fontId="16" fillId="32" borderId="104" xfId="0" applyNumberFormat="1" applyFont="1" applyFill="1" applyBorder="1" applyAlignment="1">
      <alignment/>
    </xf>
    <xf numFmtId="38" fontId="16" fillId="32" borderId="105" xfId="49" applyFont="1" applyFill="1" applyBorder="1" applyAlignment="1">
      <alignment/>
    </xf>
    <xf numFmtId="38" fontId="16" fillId="32" borderId="106" xfId="0" applyNumberFormat="1" applyFont="1" applyFill="1" applyBorder="1" applyAlignment="1">
      <alignment/>
    </xf>
    <xf numFmtId="178" fontId="16" fillId="32" borderId="48" xfId="0" applyNumberFormat="1" applyFont="1" applyFill="1" applyBorder="1" applyAlignment="1">
      <alignment/>
    </xf>
    <xf numFmtId="177" fontId="0" fillId="0" borderId="14" xfId="0" applyNumberFormat="1" applyFill="1" applyBorder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30" xfId="49" applyFont="1" applyFill="1" applyBorder="1" applyAlignment="1">
      <alignment horizontal="right" vertical="center" indent="1"/>
    </xf>
    <xf numFmtId="38" fontId="0" fillId="0" borderId="0" xfId="49" applyFont="1" applyBorder="1" applyAlignment="1">
      <alignment horizontal="left" vertical="center" indent="1"/>
    </xf>
    <xf numFmtId="38" fontId="0" fillId="0" borderId="131" xfId="49" applyFont="1" applyFill="1" applyBorder="1" applyAlignment="1" applyProtection="1">
      <alignment horizontal="right" vertical="center" indent="1"/>
      <protection locked="0"/>
    </xf>
    <xf numFmtId="38" fontId="0" fillId="0" borderId="14" xfId="49" applyFont="1" applyBorder="1" applyAlignment="1">
      <alignment horizontal="left" vertical="center" indent="1"/>
    </xf>
    <xf numFmtId="38" fontId="0" fillId="0" borderId="0" xfId="49" applyFont="1" applyFill="1" applyBorder="1" applyAlignment="1" applyProtection="1">
      <alignment horizontal="right" vertical="center" indent="1"/>
      <protection locked="0"/>
    </xf>
    <xf numFmtId="38" fontId="0" fillId="0" borderId="15" xfId="49" applyFont="1" applyBorder="1" applyAlignment="1">
      <alignment horizontal="left" vertical="center" indent="1"/>
    </xf>
    <xf numFmtId="38" fontId="0" fillId="0" borderId="10" xfId="49" applyFont="1" applyFill="1" applyBorder="1" applyAlignment="1">
      <alignment horizontal="right" vertical="center" indent="1"/>
    </xf>
    <xf numFmtId="38" fontId="0" fillId="0" borderId="87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right"/>
    </xf>
    <xf numFmtId="38" fontId="0" fillId="0" borderId="16" xfId="49" applyFont="1" applyBorder="1" applyAlignment="1">
      <alignment horizontal="center" vertical="center"/>
    </xf>
    <xf numFmtId="38" fontId="0" fillId="0" borderId="85" xfId="49" applyFont="1" applyBorder="1" applyAlignment="1">
      <alignment horizontal="center" vertical="center"/>
    </xf>
    <xf numFmtId="38" fontId="0" fillId="0" borderId="8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1" xfId="49" applyFont="1" applyBorder="1" applyAlignment="1" applyProtection="1">
      <alignment vertical="center"/>
      <protection locked="0"/>
    </xf>
    <xf numFmtId="38" fontId="0" fillId="0" borderId="21" xfId="49" applyFont="1" applyFill="1" applyBorder="1" applyAlignment="1" applyProtection="1">
      <alignment vertical="center"/>
      <protection locked="0"/>
    </xf>
    <xf numFmtId="38" fontId="0" fillId="0" borderId="132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 locked="0"/>
    </xf>
    <xf numFmtId="38" fontId="0" fillId="0" borderId="22" xfId="49" applyFont="1" applyFill="1" applyBorder="1" applyAlignment="1" applyProtection="1">
      <alignment vertical="center"/>
      <protection locked="0"/>
    </xf>
    <xf numFmtId="38" fontId="0" fillId="0" borderId="131" xfId="49" applyFont="1" applyBorder="1" applyAlignment="1">
      <alignment vertical="center"/>
    </xf>
    <xf numFmtId="38" fontId="0" fillId="0" borderId="22" xfId="49" applyFont="1" applyBorder="1" applyAlignment="1" applyProtection="1">
      <alignment/>
      <protection locked="0"/>
    </xf>
    <xf numFmtId="38" fontId="0" fillId="0" borderId="22" xfId="49" applyFont="1" applyFill="1" applyBorder="1" applyAlignment="1" applyProtection="1">
      <alignment/>
      <protection locked="0"/>
    </xf>
    <xf numFmtId="38" fontId="0" fillId="0" borderId="133" xfId="49" applyFont="1" applyBorder="1" applyAlignment="1">
      <alignment horizontal="distributed" vertical="center" indent="1"/>
    </xf>
    <xf numFmtId="38" fontId="0" fillId="0" borderId="134" xfId="49" applyFont="1" applyBorder="1" applyAlignment="1">
      <alignment vertical="center"/>
    </xf>
    <xf numFmtId="38" fontId="0" fillId="0" borderId="134" xfId="49" applyFont="1" applyBorder="1" applyAlignment="1" applyProtection="1">
      <alignment/>
      <protection locked="0"/>
    </xf>
    <xf numFmtId="38" fontId="0" fillId="0" borderId="134" xfId="49" applyFont="1" applyFill="1" applyBorder="1" applyAlignment="1" applyProtection="1">
      <alignment/>
      <protection locked="0"/>
    </xf>
    <xf numFmtId="38" fontId="0" fillId="0" borderId="135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23" xfId="49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/>
    </xf>
    <xf numFmtId="178" fontId="0" fillId="0" borderId="0" xfId="0" applyNumberFormat="1" applyFill="1" applyAlignment="1">
      <alignment horizontal="left"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9" xfId="49" applyFont="1" applyBorder="1" applyAlignment="1">
      <alignment horizontal="center" vertical="center"/>
    </xf>
    <xf numFmtId="38" fontId="0" fillId="0" borderId="62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37" xfId="49" applyFont="1" applyFill="1" applyBorder="1" applyAlignment="1">
      <alignment horizontal="center" vertical="center"/>
    </xf>
    <xf numFmtId="38" fontId="0" fillId="0" borderId="33" xfId="49" applyFont="1" applyBorder="1" applyAlignment="1">
      <alignment horizontal="distributed" vertical="center"/>
    </xf>
    <xf numFmtId="38" fontId="0" fillId="0" borderId="62" xfId="49" applyFont="1" applyFill="1" applyBorder="1" applyAlignment="1" applyProtection="1">
      <alignment vertical="center"/>
      <protection locked="0"/>
    </xf>
    <xf numFmtId="38" fontId="0" fillId="0" borderId="20" xfId="49" applyFont="1" applyFill="1" applyBorder="1" applyAlignment="1" applyProtection="1">
      <alignment vertical="center"/>
      <protection locked="0"/>
    </xf>
    <xf numFmtId="38" fontId="0" fillId="0" borderId="24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horizontal="distributed" vertical="center"/>
    </xf>
    <xf numFmtId="38" fontId="0" fillId="0" borderId="138" xfId="49" applyFont="1" applyFill="1" applyBorder="1" applyAlignment="1" applyProtection="1">
      <alignment vertical="center"/>
      <protection locked="0"/>
    </xf>
    <xf numFmtId="38" fontId="0" fillId="0" borderId="18" xfId="49" applyFont="1" applyFill="1" applyBorder="1" applyAlignment="1" applyProtection="1">
      <alignment vertical="center"/>
      <protection locked="0"/>
    </xf>
    <xf numFmtId="38" fontId="0" fillId="0" borderId="12" xfId="49" applyFont="1" applyBorder="1" applyAlignment="1">
      <alignment horizontal="distributed" vertical="center"/>
    </xf>
    <xf numFmtId="38" fontId="0" fillId="0" borderId="25" xfId="49" applyFont="1" applyFill="1" applyBorder="1" applyAlignment="1" applyProtection="1">
      <alignment vertical="center"/>
      <protection locked="0"/>
    </xf>
    <xf numFmtId="38" fontId="0" fillId="0" borderId="139" xfId="49" applyFont="1" applyFill="1" applyBorder="1" applyAlignment="1" applyProtection="1">
      <alignment vertical="center"/>
      <protection locked="0"/>
    </xf>
    <xf numFmtId="38" fontId="0" fillId="0" borderId="14" xfId="49" applyFont="1" applyFill="1" applyBorder="1" applyAlignment="1">
      <alignment vertical="center" shrinkToFit="1"/>
    </xf>
    <xf numFmtId="38" fontId="0" fillId="0" borderId="25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40" xfId="49" applyFont="1" applyFill="1" applyBorder="1" applyAlignment="1">
      <alignment horizontal="distributed" vertical="center"/>
    </xf>
    <xf numFmtId="38" fontId="0" fillId="0" borderId="141" xfId="49" applyFont="1" applyFill="1" applyBorder="1" applyAlignment="1" applyProtection="1">
      <alignment vertical="center"/>
      <protection locked="0"/>
    </xf>
    <xf numFmtId="38" fontId="0" fillId="0" borderId="140" xfId="49" applyFont="1" applyFill="1" applyBorder="1" applyAlignment="1" applyProtection="1">
      <alignment vertical="center"/>
      <protection locked="0"/>
    </xf>
    <xf numFmtId="38" fontId="0" fillId="0" borderId="133" xfId="49" applyFont="1" applyFill="1" applyBorder="1" applyAlignment="1" applyProtection="1">
      <alignment vertical="center"/>
      <protection locked="0"/>
    </xf>
    <xf numFmtId="38" fontId="0" fillId="0" borderId="13" xfId="49" applyFont="1" applyFill="1" applyBorder="1" applyAlignment="1">
      <alignment horizontal="distributed" vertical="center"/>
    </xf>
    <xf numFmtId="38" fontId="0" fillId="0" borderId="26" xfId="49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>
      <alignment horizontal="center" vertical="center"/>
    </xf>
    <xf numFmtId="38" fontId="0" fillId="0" borderId="142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6" fontId="0" fillId="0" borderId="8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85" xfId="0" applyNumberFormat="1" applyBorder="1" applyAlignment="1">
      <alignment horizontal="center" vertical="center"/>
    </xf>
    <xf numFmtId="177" fontId="0" fillId="0" borderId="85" xfId="0" applyNumberFormat="1" applyBorder="1" applyAlignment="1">
      <alignment horizontal="center" vertical="center" wrapText="1"/>
    </xf>
    <xf numFmtId="177" fontId="0" fillId="0" borderId="92" xfId="0" applyNumberFormat="1" applyBorder="1" applyAlignment="1">
      <alignment horizontal="center" vertical="center"/>
    </xf>
    <xf numFmtId="177" fontId="0" fillId="0" borderId="92" xfId="0" applyNumberFormat="1" applyBorder="1" applyAlignment="1">
      <alignment horizontal="center" vertical="center" wrapText="1"/>
    </xf>
    <xf numFmtId="176" fontId="0" fillId="0" borderId="85" xfId="0" applyNumberFormat="1" applyBorder="1" applyAlignment="1">
      <alignment horizontal="center" vertical="center" wrapText="1"/>
    </xf>
    <xf numFmtId="176" fontId="0" fillId="0" borderId="92" xfId="0" applyNumberFormat="1" applyBorder="1" applyAlignment="1">
      <alignment horizontal="center" vertical="center" wrapText="1"/>
    </xf>
    <xf numFmtId="176" fontId="0" fillId="0" borderId="8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44" xfId="0" applyNumberFormat="1" applyBorder="1" applyAlignment="1">
      <alignment horizontal="distributed" vertical="center" indent="1"/>
    </xf>
    <xf numFmtId="0" fontId="0" fillId="0" borderId="16" xfId="0" applyNumberFormat="1" applyBorder="1" applyAlignment="1">
      <alignment horizontal="distributed" vertical="center" indent="1"/>
    </xf>
    <xf numFmtId="0" fontId="0" fillId="0" borderId="42" xfId="0" applyNumberFormat="1" applyBorder="1" applyAlignment="1">
      <alignment horizontal="distributed" vertical="center" indent="1"/>
    </xf>
    <xf numFmtId="178" fontId="0" fillId="0" borderId="0" xfId="0" applyNumberFormat="1" applyBorder="1" applyAlignment="1">
      <alignment horizontal="center" vertical="center"/>
    </xf>
    <xf numFmtId="178" fontId="0" fillId="0" borderId="145" xfId="0" applyNumberFormat="1" applyBorder="1" applyAlignment="1">
      <alignment horizontal="center" vertical="center"/>
    </xf>
    <xf numFmtId="178" fontId="0" fillId="0" borderId="146" xfId="0" applyNumberFormat="1" applyBorder="1" applyAlignment="1">
      <alignment horizontal="center" vertical="center"/>
    </xf>
    <xf numFmtId="177" fontId="0" fillId="0" borderId="8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11" fillId="0" borderId="85" xfId="0" applyNumberFormat="1" applyFont="1" applyBorder="1" applyAlignment="1">
      <alignment horizontal="center" vertical="center"/>
    </xf>
    <xf numFmtId="177" fontId="0" fillId="0" borderId="147" xfId="0" applyNumberFormat="1" applyBorder="1" applyAlignment="1">
      <alignment horizontal="center" vertical="center"/>
    </xf>
    <xf numFmtId="177" fontId="0" fillId="0" borderId="148" xfId="0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9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10" fillId="33" borderId="0" xfId="0" applyFont="1" applyFill="1" applyBorder="1" applyAlignment="1">
      <alignment wrapText="1"/>
    </xf>
    <xf numFmtId="38" fontId="0" fillId="0" borderId="84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73" xfId="49" applyFont="1" applyBorder="1" applyAlignment="1">
      <alignment horizontal="center" vertical="center"/>
    </xf>
    <xf numFmtId="38" fontId="0" fillId="0" borderId="85" xfId="49" applyFont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34" xfId="49" applyFont="1" applyFill="1" applyBorder="1" applyAlignment="1">
      <alignment horizontal="center" vertical="center"/>
    </xf>
    <xf numFmtId="38" fontId="0" fillId="0" borderId="73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147" xfId="49" applyFont="1" applyFill="1" applyBorder="1" applyAlignment="1">
      <alignment horizontal="center" vertical="center"/>
    </xf>
    <xf numFmtId="38" fontId="0" fillId="0" borderId="149" xfId="49" applyFont="1" applyFill="1" applyBorder="1" applyAlignment="1">
      <alignment horizontal="center" vertical="center" wrapText="1"/>
    </xf>
    <xf numFmtId="38" fontId="0" fillId="0" borderId="148" xfId="49" applyFont="1" applyFill="1" applyBorder="1" applyAlignment="1">
      <alignment horizontal="center" vertical="center"/>
    </xf>
    <xf numFmtId="178" fontId="0" fillId="0" borderId="87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85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73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38" fontId="5" fillId="0" borderId="0" xfId="49" applyFont="1" applyAlignment="1">
      <alignment horizontal="left" vertical="center" wrapText="1"/>
    </xf>
    <xf numFmtId="0" fontId="13" fillId="0" borderId="150" xfId="0" applyFont="1" applyFill="1" applyBorder="1" applyAlignment="1">
      <alignment horizontal="center"/>
    </xf>
    <xf numFmtId="0" fontId="13" fillId="0" borderId="87" xfId="0" applyFont="1" applyFill="1" applyBorder="1" applyAlignment="1">
      <alignment horizontal="center"/>
    </xf>
    <xf numFmtId="0" fontId="13" fillId="0" borderId="145" xfId="0" applyFont="1" applyFill="1" applyBorder="1" applyAlignment="1">
      <alignment horizontal="distributed" vertical="center" wrapText="1"/>
    </xf>
    <xf numFmtId="0" fontId="13" fillId="0" borderId="48" xfId="0" applyFont="1" applyFill="1" applyBorder="1" applyAlignment="1">
      <alignment horizontal="distributed" vertical="center"/>
    </xf>
    <xf numFmtId="0" fontId="13" fillId="0" borderId="151" xfId="0" applyFont="1" applyFill="1" applyBorder="1" applyAlignment="1">
      <alignment horizontal="distributed" vertical="center"/>
    </xf>
    <xf numFmtId="0" fontId="13" fillId="0" borderId="152" xfId="0" applyFont="1" applyFill="1" applyBorder="1" applyAlignment="1" applyProtection="1">
      <alignment horizontal="center"/>
      <protection locked="0"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13" fillId="0" borderId="155" xfId="0" applyFont="1" applyFill="1" applyBorder="1" applyAlignment="1" applyProtection="1">
      <alignment horizontal="center"/>
      <protection locked="0"/>
    </xf>
    <xf numFmtId="0" fontId="13" fillId="0" borderId="156" xfId="0" applyFont="1" applyFill="1" applyBorder="1" applyAlignment="1" applyProtection="1">
      <alignment horizontal="center"/>
      <protection locked="0"/>
    </xf>
    <xf numFmtId="0" fontId="13" fillId="0" borderId="157" xfId="0" applyFont="1" applyFill="1" applyBorder="1" applyAlignment="1" applyProtection="1">
      <alignment horizontal="center"/>
      <protection locked="0"/>
    </xf>
    <xf numFmtId="0" fontId="13" fillId="0" borderId="152" xfId="0" applyFont="1" applyFill="1" applyBorder="1" applyAlignment="1">
      <alignment horizontal="center"/>
    </xf>
    <xf numFmtId="0" fontId="13" fillId="0" borderId="153" xfId="0" applyFont="1" applyFill="1" applyBorder="1" applyAlignment="1">
      <alignment horizontal="center"/>
    </xf>
    <xf numFmtId="0" fontId="13" fillId="0" borderId="15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762000"/>
          <a:ext cx="12858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22524;&#29577;&#30476;&#32113;&#35336;&#21332;&#20250;&#32113;&#35336;&#36039;&#26009;&#25285;&#24403;\&#12487;&#12473;&#12463;&#12488;&#12483;&#12503;\&#32113;&#35336;&#24180;&#37969;\H15&#32113;&#35336;&#24180;&#37969;\&#22793;&#26356;&#12539;&#20803;&#65288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5"/>
      <sheetName val="3-17"/>
      <sheetName val="3-19 (2)"/>
      <sheetName val="3-1-1"/>
      <sheetName val="3-2(案）人口"/>
      <sheetName val="3-19"/>
      <sheetName val="3-1"/>
      <sheetName val="3-1(案1）世帯"/>
      <sheetName val="3-14（案）"/>
      <sheetName val="3-4（案）"/>
      <sheetName val="10-8-4"/>
      <sheetName val="10-7-1（案）"/>
      <sheetName val="10-7"/>
      <sheetName val="10-6（案）"/>
      <sheetName val="10-6"/>
      <sheetName val="10-4"/>
      <sheetName val="5-8"/>
      <sheetName val="3-10 (案1)"/>
      <sheetName val="3-5"/>
      <sheetName val="9-10"/>
      <sheetName val="11-5"/>
      <sheetName val="11-4（案）"/>
      <sheetName val="11-4"/>
      <sheetName val="6-6（案）"/>
      <sheetName val="2-4"/>
      <sheetName val="2-5"/>
      <sheetName val="2-6"/>
      <sheetName val="2-7"/>
      <sheetName val="8-5-1（案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9.00390625" style="7" customWidth="1"/>
    <col min="2" max="6" width="9.125" style="6" bestFit="1" customWidth="1"/>
    <col min="7" max="7" width="9.125" style="7" bestFit="1" customWidth="1"/>
    <col min="8" max="8" width="10.875" style="6" bestFit="1" customWidth="1"/>
    <col min="9" max="9" width="9.125" style="7" bestFit="1" customWidth="1"/>
    <col min="10" max="16384" width="9.00390625" style="7" customWidth="1"/>
  </cols>
  <sheetData>
    <row r="1" spans="1:7" ht="13.5" customHeight="1">
      <c r="A1" s="329" t="s">
        <v>315</v>
      </c>
      <c r="B1" s="4"/>
      <c r="C1" s="4"/>
      <c r="D1" s="4"/>
      <c r="E1" s="4"/>
      <c r="F1" s="4"/>
      <c r="G1" s="5"/>
    </row>
    <row r="2" spans="1:7" ht="17.25" customHeight="1">
      <c r="A2" s="37" t="s">
        <v>319</v>
      </c>
      <c r="B2" s="4"/>
      <c r="C2" s="4"/>
      <c r="D2" s="4"/>
      <c r="E2" s="4"/>
      <c r="F2" s="4"/>
      <c r="G2" s="5"/>
    </row>
    <row r="3" spans="1:7" ht="13.5">
      <c r="A3" s="73" t="s">
        <v>188</v>
      </c>
      <c r="B3" s="4"/>
      <c r="C3" s="4"/>
      <c r="D3" s="4"/>
      <c r="E3" s="4"/>
      <c r="F3" s="4"/>
      <c r="G3" s="5"/>
    </row>
    <row r="4" spans="1:9" ht="14.25" thickBot="1">
      <c r="A4" s="73"/>
      <c r="B4" s="4"/>
      <c r="C4" s="4"/>
      <c r="D4" s="4"/>
      <c r="E4" s="4"/>
      <c r="F4" s="4"/>
      <c r="G4" s="5"/>
      <c r="I4" s="38" t="s">
        <v>217</v>
      </c>
    </row>
    <row r="5" spans="1:10" ht="15" customHeight="1">
      <c r="A5" s="413" t="s">
        <v>60</v>
      </c>
      <c r="B5" s="415" t="s">
        <v>86</v>
      </c>
      <c r="C5" s="415"/>
      <c r="D5" s="415"/>
      <c r="E5" s="416" t="s">
        <v>215</v>
      </c>
      <c r="F5" s="416" t="s">
        <v>87</v>
      </c>
      <c r="G5" s="419" t="s">
        <v>88</v>
      </c>
      <c r="H5" s="421" t="s">
        <v>89</v>
      </c>
      <c r="I5" s="422"/>
      <c r="J5" s="5"/>
    </row>
    <row r="6" spans="1:10" ht="15" customHeight="1">
      <c r="A6" s="414"/>
      <c r="B6" s="139" t="s">
        <v>64</v>
      </c>
      <c r="C6" s="185" t="s">
        <v>2</v>
      </c>
      <c r="D6" s="101" t="s">
        <v>3</v>
      </c>
      <c r="E6" s="417"/>
      <c r="F6" s="418"/>
      <c r="G6" s="420"/>
      <c r="H6" s="192" t="s">
        <v>90</v>
      </c>
      <c r="I6" s="82" t="s">
        <v>216</v>
      </c>
      <c r="J6" s="5"/>
    </row>
    <row r="7" spans="1:10" ht="15" customHeight="1">
      <c r="A7" s="33" t="s">
        <v>209</v>
      </c>
      <c r="B7" s="140">
        <v>16339</v>
      </c>
      <c r="C7" s="186">
        <v>8175</v>
      </c>
      <c r="D7" s="86">
        <v>8164</v>
      </c>
      <c r="E7" s="87">
        <v>3739</v>
      </c>
      <c r="F7" s="87">
        <v>837</v>
      </c>
      <c r="G7" s="94">
        <v>4.369884995988232</v>
      </c>
      <c r="H7" s="193">
        <v>3850</v>
      </c>
      <c r="I7" s="143">
        <v>30.827127872527825</v>
      </c>
      <c r="J7" s="5"/>
    </row>
    <row r="8" spans="1:9" ht="14.25" customHeight="1">
      <c r="A8" s="33">
        <v>38</v>
      </c>
      <c r="B8" s="141">
        <v>17936</v>
      </c>
      <c r="C8" s="187">
        <v>8928</v>
      </c>
      <c r="D8" s="34">
        <v>9008</v>
      </c>
      <c r="E8" s="88">
        <v>4133</v>
      </c>
      <c r="F8" s="88">
        <v>918</v>
      </c>
      <c r="G8" s="95">
        <v>4.339704814904428</v>
      </c>
      <c r="H8" s="194">
        <v>1597</v>
      </c>
      <c r="I8" s="5">
        <v>9.774159985311218</v>
      </c>
    </row>
    <row r="9" spans="1:9" ht="14.25" customHeight="1">
      <c r="A9" s="33">
        <v>39</v>
      </c>
      <c r="B9" s="141">
        <v>20164</v>
      </c>
      <c r="C9" s="187">
        <v>10106</v>
      </c>
      <c r="D9" s="34">
        <v>10058</v>
      </c>
      <c r="E9" s="88">
        <v>4930</v>
      </c>
      <c r="F9" s="88">
        <v>1032</v>
      </c>
      <c r="G9" s="95">
        <v>4.090060851926978</v>
      </c>
      <c r="H9" s="194">
        <v>2228</v>
      </c>
      <c r="I9" s="5">
        <v>12.421944692239071</v>
      </c>
    </row>
    <row r="10" spans="1:9" ht="14.25" customHeight="1">
      <c r="A10" s="33">
        <v>40</v>
      </c>
      <c r="B10" s="141">
        <v>23593</v>
      </c>
      <c r="C10" s="187">
        <v>11846</v>
      </c>
      <c r="D10" s="34">
        <v>11747</v>
      </c>
      <c r="E10" s="88">
        <v>6038</v>
      </c>
      <c r="F10" s="88">
        <v>1208</v>
      </c>
      <c r="G10" s="95">
        <v>3.907419675389202</v>
      </c>
      <c r="H10" s="194">
        <v>3429</v>
      </c>
      <c r="I10" s="5">
        <v>17.00555445348145</v>
      </c>
    </row>
    <row r="11" spans="1:9" ht="14.25" customHeight="1">
      <c r="A11" s="33">
        <v>41</v>
      </c>
      <c r="B11" s="141">
        <v>28089</v>
      </c>
      <c r="C11" s="187">
        <v>14103</v>
      </c>
      <c r="D11" s="34">
        <v>13986</v>
      </c>
      <c r="E11" s="88">
        <v>7517</v>
      </c>
      <c r="F11" s="88">
        <v>1438</v>
      </c>
      <c r="G11" s="95">
        <v>3.7367300784887587</v>
      </c>
      <c r="H11" s="194">
        <v>4496</v>
      </c>
      <c r="I11" s="5">
        <v>19.05649980926546</v>
      </c>
    </row>
    <row r="12" spans="1:9" ht="14.25" customHeight="1">
      <c r="A12" s="33">
        <v>42</v>
      </c>
      <c r="B12" s="141">
        <v>33705</v>
      </c>
      <c r="C12" s="187">
        <v>16898</v>
      </c>
      <c r="D12" s="34">
        <v>16807</v>
      </c>
      <c r="E12" s="88">
        <v>9230</v>
      </c>
      <c r="F12" s="88">
        <v>1726</v>
      </c>
      <c r="G12" s="95">
        <v>3.651679306608884</v>
      </c>
      <c r="H12" s="194">
        <v>5616</v>
      </c>
      <c r="I12" s="5">
        <v>19.9935917975008</v>
      </c>
    </row>
    <row r="13" spans="1:9" ht="14.25" customHeight="1">
      <c r="A13" s="33">
        <v>43</v>
      </c>
      <c r="B13" s="141">
        <v>39403</v>
      </c>
      <c r="C13" s="187">
        <v>19805</v>
      </c>
      <c r="D13" s="34">
        <v>19598</v>
      </c>
      <c r="E13" s="88">
        <v>10992</v>
      </c>
      <c r="F13" s="88">
        <v>2018</v>
      </c>
      <c r="G13" s="95">
        <v>3.584697962154294</v>
      </c>
      <c r="H13" s="194">
        <v>5698</v>
      </c>
      <c r="I13" s="5">
        <v>16.905503634475597</v>
      </c>
    </row>
    <row r="14" spans="1:9" ht="14.25" customHeight="1">
      <c r="A14" s="33">
        <v>44</v>
      </c>
      <c r="B14" s="141">
        <v>45566</v>
      </c>
      <c r="C14" s="187">
        <v>22855</v>
      </c>
      <c r="D14" s="34">
        <v>22711</v>
      </c>
      <c r="E14" s="88">
        <v>12867</v>
      </c>
      <c r="F14" s="88">
        <v>2333</v>
      </c>
      <c r="G14" s="95">
        <v>3.5413072200202067</v>
      </c>
      <c r="H14" s="194">
        <v>6163</v>
      </c>
      <c r="I14" s="5">
        <v>15.640941045098089</v>
      </c>
    </row>
    <row r="15" spans="1:9" ht="14.25" customHeight="1">
      <c r="A15" s="33">
        <v>45</v>
      </c>
      <c r="B15" s="141">
        <v>52019</v>
      </c>
      <c r="C15" s="187">
        <v>26103</v>
      </c>
      <c r="D15" s="34">
        <v>25916</v>
      </c>
      <c r="E15" s="88">
        <v>14807</v>
      </c>
      <c r="F15" s="88">
        <v>2664</v>
      </c>
      <c r="G15" s="95">
        <v>3.51313567907071</v>
      </c>
      <c r="H15" s="194">
        <v>6453</v>
      </c>
      <c r="I15" s="5">
        <v>14.161875082298206</v>
      </c>
    </row>
    <row r="16" spans="1:9" ht="14.25" customHeight="1">
      <c r="A16" s="33">
        <v>46</v>
      </c>
      <c r="B16" s="141">
        <v>57246</v>
      </c>
      <c r="C16" s="187">
        <v>28823</v>
      </c>
      <c r="D16" s="34">
        <v>28423</v>
      </c>
      <c r="E16" s="88">
        <v>16422</v>
      </c>
      <c r="F16" s="88">
        <v>2931</v>
      </c>
      <c r="G16" s="95">
        <v>3.4859335038363173</v>
      </c>
      <c r="H16" s="194">
        <v>5227</v>
      </c>
      <c r="I16" s="5">
        <v>10.048251600376785</v>
      </c>
    </row>
    <row r="17" spans="1:9" ht="14.25" customHeight="1">
      <c r="A17" s="33">
        <v>47</v>
      </c>
      <c r="B17" s="141">
        <v>61650</v>
      </c>
      <c r="C17" s="187">
        <v>31067</v>
      </c>
      <c r="D17" s="34">
        <v>30583</v>
      </c>
      <c r="E17" s="88">
        <v>17700</v>
      </c>
      <c r="F17" s="88">
        <v>3157</v>
      </c>
      <c r="G17" s="95">
        <v>3.483050847457627</v>
      </c>
      <c r="H17" s="194">
        <v>4404</v>
      </c>
      <c r="I17" s="5">
        <v>7.693113929357509</v>
      </c>
    </row>
    <row r="18" spans="1:9" ht="14.25" customHeight="1">
      <c r="A18" s="33">
        <v>48</v>
      </c>
      <c r="B18" s="141">
        <v>65492</v>
      </c>
      <c r="C18" s="187">
        <v>32969</v>
      </c>
      <c r="D18" s="34">
        <v>32523</v>
      </c>
      <c r="E18" s="88">
        <v>18950</v>
      </c>
      <c r="F18" s="88">
        <v>3353</v>
      </c>
      <c r="G18" s="95">
        <v>3.456042216358839</v>
      </c>
      <c r="H18" s="194">
        <v>3842</v>
      </c>
      <c r="I18" s="5">
        <v>6.231954582319546</v>
      </c>
    </row>
    <row r="19" spans="1:9" ht="14.25" customHeight="1">
      <c r="A19" s="33">
        <v>49</v>
      </c>
      <c r="B19" s="141">
        <v>67847</v>
      </c>
      <c r="C19" s="187">
        <v>34151</v>
      </c>
      <c r="D19" s="34">
        <v>33696</v>
      </c>
      <c r="E19" s="88">
        <v>19671</v>
      </c>
      <c r="F19" s="88">
        <v>3474</v>
      </c>
      <c r="G19" s="95">
        <v>3.4490874891972956</v>
      </c>
      <c r="H19" s="194">
        <v>2355</v>
      </c>
      <c r="I19" s="5">
        <v>3.595859036218164</v>
      </c>
    </row>
    <row r="20" spans="1:9" ht="14.25" customHeight="1">
      <c r="A20" s="33">
        <v>50</v>
      </c>
      <c r="B20" s="141">
        <v>69795</v>
      </c>
      <c r="C20" s="187">
        <v>35050</v>
      </c>
      <c r="D20" s="34">
        <v>34745</v>
      </c>
      <c r="E20" s="88">
        <v>20274</v>
      </c>
      <c r="F20" s="88">
        <v>3576</v>
      </c>
      <c r="G20" s="95">
        <v>3.4425865640722106</v>
      </c>
      <c r="H20" s="194">
        <v>1948</v>
      </c>
      <c r="I20" s="5">
        <v>2.8711660058661397</v>
      </c>
    </row>
    <row r="21" spans="1:9" ht="14.25" customHeight="1">
      <c r="A21" s="33">
        <v>51</v>
      </c>
      <c r="B21" s="141">
        <v>71863</v>
      </c>
      <c r="C21" s="187">
        <v>36134</v>
      </c>
      <c r="D21" s="34">
        <v>35729</v>
      </c>
      <c r="E21" s="88">
        <v>20935</v>
      </c>
      <c r="F21" s="88">
        <v>3682</v>
      </c>
      <c r="G21" s="95">
        <v>3.432672557917363</v>
      </c>
      <c r="H21" s="194">
        <v>2068</v>
      </c>
      <c r="I21" s="5">
        <v>2.9629629629629632</v>
      </c>
    </row>
    <row r="22" spans="1:9" ht="14.25" customHeight="1">
      <c r="A22" s="33">
        <v>52</v>
      </c>
      <c r="B22" s="141">
        <v>73207</v>
      </c>
      <c r="C22" s="187">
        <v>36882</v>
      </c>
      <c r="D22" s="34">
        <v>36325</v>
      </c>
      <c r="E22" s="88">
        <v>21374</v>
      </c>
      <c r="F22" s="88">
        <v>3750</v>
      </c>
      <c r="G22" s="95">
        <v>3.425049125105268</v>
      </c>
      <c r="H22" s="194">
        <v>1344</v>
      </c>
      <c r="I22" s="5">
        <v>1.8702252897875125</v>
      </c>
    </row>
    <row r="23" spans="1:9" ht="14.25" customHeight="1">
      <c r="A23" s="33">
        <v>53</v>
      </c>
      <c r="B23" s="141">
        <v>75315</v>
      </c>
      <c r="C23" s="187">
        <v>37925</v>
      </c>
      <c r="D23" s="34">
        <v>37390</v>
      </c>
      <c r="E23" s="88">
        <v>22237</v>
      </c>
      <c r="F23" s="88">
        <v>3858</v>
      </c>
      <c r="G23" s="95">
        <v>3.3869226964068893</v>
      </c>
      <c r="H23" s="194">
        <v>2108</v>
      </c>
      <c r="I23" s="5">
        <v>2.8795060581638365</v>
      </c>
    </row>
    <row r="24" spans="1:9" ht="14.25" customHeight="1">
      <c r="A24" s="33">
        <v>54</v>
      </c>
      <c r="B24" s="141">
        <v>77365</v>
      </c>
      <c r="C24" s="187">
        <v>38963</v>
      </c>
      <c r="D24" s="34">
        <v>38402</v>
      </c>
      <c r="E24" s="88">
        <v>22825</v>
      </c>
      <c r="F24" s="88">
        <v>3963</v>
      </c>
      <c r="G24" s="95">
        <v>3.389485213581599</v>
      </c>
      <c r="H24" s="194">
        <v>2050</v>
      </c>
      <c r="I24" s="5">
        <v>2.7219013476731067</v>
      </c>
    </row>
    <row r="25" spans="1:9" ht="14.25" customHeight="1">
      <c r="A25" s="33">
        <v>55</v>
      </c>
      <c r="B25" s="141">
        <v>79587</v>
      </c>
      <c r="C25" s="187">
        <v>40194</v>
      </c>
      <c r="D25" s="34">
        <v>39393</v>
      </c>
      <c r="E25" s="88">
        <v>23623</v>
      </c>
      <c r="F25" s="88">
        <v>4077</v>
      </c>
      <c r="G25" s="95">
        <v>3.369047115099691</v>
      </c>
      <c r="H25" s="194">
        <v>2222</v>
      </c>
      <c r="I25" s="5">
        <v>2.872099786725263</v>
      </c>
    </row>
    <row r="26" spans="1:9" ht="14.25" customHeight="1">
      <c r="A26" s="33">
        <v>56</v>
      </c>
      <c r="B26" s="141">
        <v>80526</v>
      </c>
      <c r="C26" s="187">
        <v>40653</v>
      </c>
      <c r="D26" s="34">
        <v>39873</v>
      </c>
      <c r="E26" s="88">
        <v>24074</v>
      </c>
      <c r="F26" s="88">
        <v>4125</v>
      </c>
      <c r="G26" s="95">
        <v>3.3449364459582953</v>
      </c>
      <c r="H26" s="194">
        <v>939</v>
      </c>
      <c r="I26" s="5">
        <v>1.1798409287949037</v>
      </c>
    </row>
    <row r="27" spans="1:9" ht="14.25" customHeight="1">
      <c r="A27" s="33">
        <v>57</v>
      </c>
      <c r="B27" s="141">
        <v>81541</v>
      </c>
      <c r="C27" s="187">
        <v>41043</v>
      </c>
      <c r="D27" s="34">
        <v>40498</v>
      </c>
      <c r="E27" s="88">
        <v>24592</v>
      </c>
      <c r="F27" s="88">
        <v>4177</v>
      </c>
      <c r="G27" s="95">
        <v>3.3157530904359143</v>
      </c>
      <c r="H27" s="194">
        <v>1015</v>
      </c>
      <c r="I27" s="5">
        <v>1.2604624593299059</v>
      </c>
    </row>
    <row r="28" spans="1:9" ht="14.25" customHeight="1">
      <c r="A28" s="33">
        <v>58</v>
      </c>
      <c r="B28" s="141">
        <v>82681</v>
      </c>
      <c r="C28" s="187">
        <v>41713</v>
      </c>
      <c r="D28" s="34">
        <v>40968</v>
      </c>
      <c r="E28" s="88">
        <v>25167</v>
      </c>
      <c r="F28" s="88">
        <v>4236</v>
      </c>
      <c r="G28" s="95">
        <v>3.2852942345134504</v>
      </c>
      <c r="H28" s="194">
        <v>1140</v>
      </c>
      <c r="I28" s="5">
        <v>1.3980696827362922</v>
      </c>
    </row>
    <row r="29" spans="1:9" ht="14.25" customHeight="1">
      <c r="A29" s="33">
        <v>59</v>
      </c>
      <c r="B29" s="141">
        <v>84518</v>
      </c>
      <c r="C29" s="187">
        <v>42588</v>
      </c>
      <c r="D29" s="34">
        <v>41930</v>
      </c>
      <c r="E29" s="88">
        <v>25991</v>
      </c>
      <c r="F29" s="88">
        <v>4330</v>
      </c>
      <c r="G29" s="95">
        <v>3.2518179369781848</v>
      </c>
      <c r="H29" s="194">
        <v>1837</v>
      </c>
      <c r="I29" s="5">
        <v>2.2217921892575077</v>
      </c>
    </row>
    <row r="30" spans="1:9" ht="14.25" customHeight="1">
      <c r="A30" s="33">
        <v>60</v>
      </c>
      <c r="B30" s="141">
        <v>85636</v>
      </c>
      <c r="C30" s="187">
        <v>43198</v>
      </c>
      <c r="D30" s="34">
        <v>42438</v>
      </c>
      <c r="E30" s="88">
        <v>26575</v>
      </c>
      <c r="F30" s="88">
        <v>4387</v>
      </c>
      <c r="G30" s="95">
        <v>3.2224270931326435</v>
      </c>
      <c r="H30" s="194">
        <v>1118</v>
      </c>
      <c r="I30" s="5">
        <v>1.3227951442296315</v>
      </c>
    </row>
    <row r="31" spans="1:9" ht="14.25" customHeight="1">
      <c r="A31" s="33">
        <v>61</v>
      </c>
      <c r="B31" s="141">
        <v>87525</v>
      </c>
      <c r="C31" s="187">
        <v>44121</v>
      </c>
      <c r="D31" s="34">
        <v>43404</v>
      </c>
      <c r="E31" s="88">
        <v>27412</v>
      </c>
      <c r="F31" s="88">
        <v>4484</v>
      </c>
      <c r="G31" s="95">
        <v>3.1929446957536847</v>
      </c>
      <c r="H31" s="194">
        <v>1889</v>
      </c>
      <c r="I31" s="5">
        <v>2.2058480078471674</v>
      </c>
    </row>
    <row r="32" spans="1:9" ht="14.25" customHeight="1">
      <c r="A32" s="33">
        <v>62</v>
      </c>
      <c r="B32" s="141">
        <v>90215</v>
      </c>
      <c r="C32" s="187">
        <v>45583</v>
      </c>
      <c r="D32" s="34">
        <v>44632</v>
      </c>
      <c r="E32" s="88">
        <v>28895</v>
      </c>
      <c r="F32" s="88">
        <v>4622</v>
      </c>
      <c r="G32" s="95">
        <v>3.1221664647862952</v>
      </c>
      <c r="H32" s="194">
        <v>2690</v>
      </c>
      <c r="I32" s="5">
        <v>3.0734075978291915</v>
      </c>
    </row>
    <row r="33" spans="1:9" ht="14.25" customHeight="1">
      <c r="A33" s="33">
        <v>63</v>
      </c>
      <c r="B33" s="141">
        <v>92497</v>
      </c>
      <c r="C33" s="187">
        <v>46819</v>
      </c>
      <c r="D33" s="34">
        <v>45678</v>
      </c>
      <c r="E33" s="88">
        <v>30199</v>
      </c>
      <c r="F33" s="88">
        <v>4739</v>
      </c>
      <c r="G33" s="95">
        <v>3.062915990595715</v>
      </c>
      <c r="H33" s="194">
        <v>2282</v>
      </c>
      <c r="I33" s="5">
        <v>2.5295128304605665</v>
      </c>
    </row>
    <row r="34" spans="1:9" ht="14.25" customHeight="1">
      <c r="A34" s="33" t="s">
        <v>91</v>
      </c>
      <c r="B34" s="141">
        <v>93632</v>
      </c>
      <c r="C34" s="187">
        <v>47534</v>
      </c>
      <c r="D34" s="34">
        <v>46098</v>
      </c>
      <c r="E34" s="88">
        <v>31068</v>
      </c>
      <c r="F34" s="88">
        <v>4797</v>
      </c>
      <c r="G34" s="95">
        <v>3.013776232779709</v>
      </c>
      <c r="H34" s="194">
        <v>1135</v>
      </c>
      <c r="I34" s="5">
        <v>1.2270668237888795</v>
      </c>
    </row>
    <row r="35" spans="1:9" ht="14.25" customHeight="1">
      <c r="A35" s="33">
        <v>2</v>
      </c>
      <c r="B35" s="141">
        <v>94346</v>
      </c>
      <c r="C35" s="187">
        <v>47843</v>
      </c>
      <c r="D35" s="34">
        <v>46503</v>
      </c>
      <c r="E35" s="88">
        <v>31756</v>
      </c>
      <c r="F35" s="88">
        <v>4789</v>
      </c>
      <c r="G35" s="95">
        <v>2.9709661166393753</v>
      </c>
      <c r="H35" s="194">
        <v>714</v>
      </c>
      <c r="I35" s="5">
        <v>0.7625598086124402</v>
      </c>
    </row>
    <row r="36" spans="1:9" ht="14.25" customHeight="1">
      <c r="A36" s="33">
        <v>3</v>
      </c>
      <c r="B36" s="141">
        <v>94878</v>
      </c>
      <c r="C36" s="187">
        <v>48239</v>
      </c>
      <c r="D36" s="34">
        <v>46639</v>
      </c>
      <c r="E36" s="88">
        <v>32561</v>
      </c>
      <c r="F36" s="88">
        <v>4816</v>
      </c>
      <c r="G36" s="95">
        <v>2.9138539971131108</v>
      </c>
      <c r="H36" s="194">
        <v>532</v>
      </c>
      <c r="I36" s="5">
        <v>0.5638818815848048</v>
      </c>
    </row>
    <row r="37" spans="1:9" ht="14.25" customHeight="1">
      <c r="A37" s="33">
        <v>4</v>
      </c>
      <c r="B37" s="141">
        <v>95427</v>
      </c>
      <c r="C37" s="187">
        <v>48539</v>
      </c>
      <c r="D37" s="34">
        <v>46888</v>
      </c>
      <c r="E37" s="88">
        <v>33302</v>
      </c>
      <c r="F37" s="88">
        <v>4844</v>
      </c>
      <c r="G37" s="95">
        <v>2.8655035733589576</v>
      </c>
      <c r="H37" s="194">
        <v>549</v>
      </c>
      <c r="I37" s="5">
        <v>0.5786378296338456</v>
      </c>
    </row>
    <row r="38" spans="1:9" ht="14.25" customHeight="1">
      <c r="A38" s="33">
        <v>5</v>
      </c>
      <c r="B38" s="141">
        <v>94939</v>
      </c>
      <c r="C38" s="187">
        <v>48262</v>
      </c>
      <c r="D38" s="34">
        <v>46677</v>
      </c>
      <c r="E38" s="88">
        <v>33498</v>
      </c>
      <c r="F38" s="88">
        <v>4819</v>
      </c>
      <c r="G38" s="95">
        <v>2.83416920413159</v>
      </c>
      <c r="H38" s="194">
        <v>-488</v>
      </c>
      <c r="I38" s="5">
        <v>-0.5113856665304369</v>
      </c>
    </row>
    <row r="39" spans="1:9" ht="14.25" customHeight="1">
      <c r="A39" s="33">
        <v>6</v>
      </c>
      <c r="B39" s="141">
        <v>95845</v>
      </c>
      <c r="C39" s="188">
        <v>48771</v>
      </c>
      <c r="D39" s="83">
        <v>47074</v>
      </c>
      <c r="E39" s="89">
        <v>34286</v>
      </c>
      <c r="F39" s="88">
        <v>4865.228426395939</v>
      </c>
      <c r="G39" s="95">
        <v>2.7954558712010735</v>
      </c>
      <c r="H39" s="194">
        <v>906</v>
      </c>
      <c r="I39" s="5">
        <v>0.9542969696331328</v>
      </c>
    </row>
    <row r="40" spans="1:9" ht="14.25" customHeight="1">
      <c r="A40" s="33">
        <v>7</v>
      </c>
      <c r="B40" s="141">
        <v>96121</v>
      </c>
      <c r="C40" s="188">
        <v>48804</v>
      </c>
      <c r="D40" s="83">
        <v>47317</v>
      </c>
      <c r="E40" s="89">
        <v>34657</v>
      </c>
      <c r="F40" s="88">
        <v>4879.238578680203</v>
      </c>
      <c r="G40" s="95">
        <v>2.7734945321291513</v>
      </c>
      <c r="H40" s="194">
        <v>276</v>
      </c>
      <c r="I40" s="5">
        <v>0.287964943398195</v>
      </c>
    </row>
    <row r="41" spans="1:9" ht="14.25" customHeight="1">
      <c r="A41" s="33">
        <v>8</v>
      </c>
      <c r="B41" s="141">
        <v>96467</v>
      </c>
      <c r="C41" s="188">
        <v>48963</v>
      </c>
      <c r="D41" s="83">
        <v>47504</v>
      </c>
      <c r="E41" s="89">
        <v>35258</v>
      </c>
      <c r="F41" s="88">
        <v>4896.802030456853</v>
      </c>
      <c r="G41" s="95">
        <v>2.736031538941517</v>
      </c>
      <c r="H41" s="194">
        <v>346</v>
      </c>
      <c r="I41" s="5">
        <v>0.3599629633482798</v>
      </c>
    </row>
    <row r="42" spans="1:9" ht="14.25" customHeight="1">
      <c r="A42" s="33">
        <v>9</v>
      </c>
      <c r="B42" s="141">
        <v>97511</v>
      </c>
      <c r="C42" s="188">
        <v>49498</v>
      </c>
      <c r="D42" s="83">
        <v>48013</v>
      </c>
      <c r="E42" s="89">
        <v>36168</v>
      </c>
      <c r="F42" s="88">
        <v>4949.796954314721</v>
      </c>
      <c r="G42" s="95">
        <v>2.696057288210573</v>
      </c>
      <c r="H42" s="194">
        <v>1044</v>
      </c>
      <c r="I42" s="5">
        <v>1.0822353758280034</v>
      </c>
    </row>
    <row r="43" spans="1:9" ht="14.25" customHeight="1">
      <c r="A43" s="33">
        <v>10</v>
      </c>
      <c r="B43" s="141">
        <v>98762</v>
      </c>
      <c r="C43" s="188">
        <v>50021</v>
      </c>
      <c r="D43" s="83">
        <v>48741</v>
      </c>
      <c r="E43" s="89">
        <v>37113</v>
      </c>
      <c r="F43" s="88">
        <v>5013.299492385787</v>
      </c>
      <c r="G43" s="95">
        <v>2.6611160509794414</v>
      </c>
      <c r="H43" s="194">
        <v>1251</v>
      </c>
      <c r="I43" s="5">
        <v>1.2829321820102346</v>
      </c>
    </row>
    <row r="44" spans="1:9" ht="14.25" customHeight="1">
      <c r="A44" s="38">
        <v>11</v>
      </c>
      <c r="B44" s="141">
        <v>100762</v>
      </c>
      <c r="C44" s="188">
        <v>51025</v>
      </c>
      <c r="D44" s="83">
        <v>49737</v>
      </c>
      <c r="E44" s="89">
        <v>38360</v>
      </c>
      <c r="F44" s="88">
        <v>5114.822335025381</v>
      </c>
      <c r="G44" s="95">
        <v>2.6267466110531803</v>
      </c>
      <c r="H44" s="194">
        <v>2000</v>
      </c>
      <c r="I44" s="5">
        <v>2.0250703711953992</v>
      </c>
    </row>
    <row r="45" spans="1:9" ht="14.25" customHeight="1">
      <c r="A45" s="38">
        <v>12</v>
      </c>
      <c r="B45" s="141">
        <v>102277</v>
      </c>
      <c r="C45" s="188">
        <v>51730</v>
      </c>
      <c r="D45" s="83">
        <v>50547</v>
      </c>
      <c r="E45" s="89">
        <v>39356</v>
      </c>
      <c r="F45" s="88">
        <v>5191.725888324873</v>
      </c>
      <c r="G45" s="95">
        <v>2.5987651184063423</v>
      </c>
      <c r="H45" s="194">
        <v>1515</v>
      </c>
      <c r="I45" s="5">
        <v>1.503543002322304</v>
      </c>
    </row>
    <row r="46" spans="1:9" ht="14.25" customHeight="1">
      <c r="A46" s="40">
        <v>13</v>
      </c>
      <c r="B46" s="141">
        <v>102436</v>
      </c>
      <c r="C46" s="188">
        <v>51823</v>
      </c>
      <c r="D46" s="83">
        <v>50613</v>
      </c>
      <c r="E46" s="89">
        <v>39915</v>
      </c>
      <c r="F46" s="88">
        <v>5199.796954314721</v>
      </c>
      <c r="G46" s="95">
        <v>2.566353501190029</v>
      </c>
      <c r="H46" s="194">
        <v>159</v>
      </c>
      <c r="I46" s="5">
        <v>0.1554601718861523</v>
      </c>
    </row>
    <row r="47" spans="1:9" ht="14.25" customHeight="1">
      <c r="A47" s="38">
        <v>14</v>
      </c>
      <c r="B47" s="141">
        <v>102881</v>
      </c>
      <c r="C47" s="188">
        <v>52049</v>
      </c>
      <c r="D47" s="83">
        <v>50832</v>
      </c>
      <c r="E47" s="89">
        <v>40523</v>
      </c>
      <c r="F47" s="88">
        <v>5222.38578680203</v>
      </c>
      <c r="G47" s="95">
        <v>2.5388298003602894</v>
      </c>
      <c r="H47" s="194">
        <v>445</v>
      </c>
      <c r="I47" s="5">
        <v>0.434417587566871</v>
      </c>
    </row>
    <row r="48" spans="1:9" ht="14.25" customHeight="1">
      <c r="A48" s="40">
        <v>15</v>
      </c>
      <c r="B48" s="141">
        <v>103954</v>
      </c>
      <c r="C48" s="188">
        <v>52532</v>
      </c>
      <c r="D48" s="83">
        <v>51422</v>
      </c>
      <c r="E48" s="89">
        <v>41428</v>
      </c>
      <c r="F48" s="88">
        <v>5276.852791878173</v>
      </c>
      <c r="G48" s="95">
        <v>2.509269093366805</v>
      </c>
      <c r="H48" s="194">
        <v>1073</v>
      </c>
      <c r="I48" s="5">
        <v>1.0429525373975759</v>
      </c>
    </row>
    <row r="49" spans="1:9" s="5" customFormat="1" ht="14.25" customHeight="1">
      <c r="A49" s="40">
        <v>16</v>
      </c>
      <c r="B49" s="141">
        <v>103628</v>
      </c>
      <c r="C49" s="188">
        <v>52290</v>
      </c>
      <c r="D49" s="83">
        <v>51338</v>
      </c>
      <c r="E49" s="89">
        <v>41760</v>
      </c>
      <c r="F49" s="88">
        <v>5260.304568527919</v>
      </c>
      <c r="G49" s="95">
        <v>2.481513409961686</v>
      </c>
      <c r="H49" s="194">
        <v>-326</v>
      </c>
      <c r="I49" s="5">
        <v>-0.31360024626277005</v>
      </c>
    </row>
    <row r="50" spans="1:9" s="5" customFormat="1" ht="14.25" customHeight="1">
      <c r="A50" s="40">
        <v>17</v>
      </c>
      <c r="B50" s="141">
        <v>103464</v>
      </c>
      <c r="C50" s="188">
        <v>52191</v>
      </c>
      <c r="D50" s="83">
        <v>51273</v>
      </c>
      <c r="E50" s="89">
        <v>42109</v>
      </c>
      <c r="F50" s="88">
        <v>5252</v>
      </c>
      <c r="G50" s="95">
        <v>2.5</v>
      </c>
      <c r="H50" s="194">
        <v>-164</v>
      </c>
      <c r="I50" s="41">
        <f>ROUNDUP(H50/B49*100,1)</f>
        <v>-0.2</v>
      </c>
    </row>
    <row r="51" spans="1:9" s="41" customFormat="1" ht="14.25" customHeight="1">
      <c r="A51" s="57">
        <v>18</v>
      </c>
      <c r="B51" s="138">
        <v>103485</v>
      </c>
      <c r="C51" s="189">
        <v>52191</v>
      </c>
      <c r="D51" s="84">
        <v>51294</v>
      </c>
      <c r="E51" s="90">
        <v>42679</v>
      </c>
      <c r="F51" s="92">
        <f>B51/19.7</f>
        <v>5253.045685279188</v>
      </c>
      <c r="G51" s="96">
        <f>B51/E51</f>
        <v>2.424728789334333</v>
      </c>
      <c r="H51" s="195">
        <f>B51-B50</f>
        <v>21</v>
      </c>
      <c r="I51" s="41">
        <f>ROUND(H51/B50*100,2)</f>
        <v>0.02</v>
      </c>
    </row>
    <row r="52" spans="1:9" s="41" customFormat="1" ht="14.25" customHeight="1">
      <c r="A52" s="57">
        <v>19</v>
      </c>
      <c r="B52" s="138">
        <v>103952</v>
      </c>
      <c r="C52" s="189">
        <v>52412</v>
      </c>
      <c r="D52" s="84">
        <v>51540</v>
      </c>
      <c r="E52" s="90">
        <v>43365</v>
      </c>
      <c r="F52" s="92">
        <f>B52/19.7</f>
        <v>5276.751269035533</v>
      </c>
      <c r="G52" s="96">
        <f>B52/E52</f>
        <v>2.3971405511357085</v>
      </c>
      <c r="H52" s="195">
        <v>467</v>
      </c>
      <c r="I52" s="41">
        <f>ROUND(H52/B50*100,2)</f>
        <v>0.45</v>
      </c>
    </row>
    <row r="53" spans="1:9" s="41" customFormat="1" ht="14.25" customHeight="1">
      <c r="A53" s="57">
        <v>20</v>
      </c>
      <c r="B53" s="138">
        <v>104139</v>
      </c>
      <c r="C53" s="189">
        <v>52457</v>
      </c>
      <c r="D53" s="84">
        <v>51682</v>
      </c>
      <c r="E53" s="90">
        <v>43867</v>
      </c>
      <c r="F53" s="92">
        <v>5286</v>
      </c>
      <c r="G53" s="96">
        <v>2.4</v>
      </c>
      <c r="H53" s="195">
        <v>187</v>
      </c>
      <c r="I53" s="41">
        <v>0.2</v>
      </c>
    </row>
    <row r="54" spans="1:9" ht="14.25" customHeight="1">
      <c r="A54" s="57">
        <v>21</v>
      </c>
      <c r="B54" s="138">
        <v>104932</v>
      </c>
      <c r="C54" s="189">
        <v>52783</v>
      </c>
      <c r="D54" s="84">
        <v>52149</v>
      </c>
      <c r="E54" s="90">
        <v>44765</v>
      </c>
      <c r="F54" s="92">
        <v>5327</v>
      </c>
      <c r="G54" s="96">
        <v>2.3</v>
      </c>
      <c r="H54" s="195">
        <v>793</v>
      </c>
      <c r="I54" s="41">
        <v>0.8</v>
      </c>
    </row>
    <row r="55" spans="1:9" ht="14.25" customHeight="1">
      <c r="A55" s="57">
        <v>22</v>
      </c>
      <c r="B55" s="138">
        <v>105596</v>
      </c>
      <c r="C55" s="189">
        <v>53094</v>
      </c>
      <c r="D55" s="84">
        <v>52502</v>
      </c>
      <c r="E55" s="90">
        <v>45293</v>
      </c>
      <c r="F55" s="92">
        <v>5360.203045685279</v>
      </c>
      <c r="G55" s="96">
        <v>2.3313977877376195</v>
      </c>
      <c r="H55" s="195">
        <v>664</v>
      </c>
      <c r="I55" s="41">
        <f>ROUND(H55/B54*100,2)</f>
        <v>0.63</v>
      </c>
    </row>
    <row r="56" spans="1:9" ht="14.25" customHeight="1">
      <c r="A56" s="57">
        <v>23</v>
      </c>
      <c r="B56" s="138">
        <v>105945</v>
      </c>
      <c r="C56" s="189">
        <v>53222</v>
      </c>
      <c r="D56" s="84">
        <v>52723</v>
      </c>
      <c r="E56" s="90">
        <v>45816</v>
      </c>
      <c r="F56" s="92">
        <v>5377</v>
      </c>
      <c r="G56" s="96">
        <f>B56/E56</f>
        <v>2.312401781037192</v>
      </c>
      <c r="H56" s="195">
        <v>349</v>
      </c>
      <c r="I56" s="41">
        <f>ROUND(H56/B55*100,2)</f>
        <v>0.33</v>
      </c>
    </row>
    <row r="57" spans="1:9" ht="14.25" customHeight="1">
      <c r="A57" s="57">
        <v>24</v>
      </c>
      <c r="B57" s="138">
        <v>107805</v>
      </c>
      <c r="C57" s="189">
        <v>53912</v>
      </c>
      <c r="D57" s="84">
        <v>53893</v>
      </c>
      <c r="E57" s="90">
        <v>47001</v>
      </c>
      <c r="F57" s="92">
        <v>5472</v>
      </c>
      <c r="G57" s="96">
        <f>B57/E57</f>
        <v>2.293674602668028</v>
      </c>
      <c r="H57" s="195">
        <v>1860</v>
      </c>
      <c r="I57" s="41">
        <f>ROUND(H57/B56*100,2)</f>
        <v>1.76</v>
      </c>
    </row>
    <row r="58" spans="1:9" ht="14.25" customHeight="1">
      <c r="A58" s="57">
        <v>25</v>
      </c>
      <c r="B58" s="138">
        <v>108306</v>
      </c>
      <c r="C58" s="189">
        <v>54184</v>
      </c>
      <c r="D58" s="84">
        <v>54122</v>
      </c>
      <c r="E58" s="90">
        <v>47448</v>
      </c>
      <c r="F58" s="92">
        <v>5498</v>
      </c>
      <c r="G58" s="96">
        <v>2.2826251896813354</v>
      </c>
      <c r="H58" s="195">
        <v>501</v>
      </c>
      <c r="I58" s="41">
        <f>ROUND(H58/B56*100,2)</f>
        <v>0.47</v>
      </c>
    </row>
    <row r="59" spans="1:9" ht="14.25" customHeight="1">
      <c r="A59" s="57">
        <v>26</v>
      </c>
      <c r="B59" s="138">
        <v>109070</v>
      </c>
      <c r="C59" s="189">
        <v>54427</v>
      </c>
      <c r="D59" s="84">
        <v>54643</v>
      </c>
      <c r="E59" s="90">
        <v>48242</v>
      </c>
      <c r="F59" s="92">
        <v>5537</v>
      </c>
      <c r="G59" s="96">
        <f>B59/E59</f>
        <v>2.2608929978027446</v>
      </c>
      <c r="H59" s="195">
        <v>764</v>
      </c>
      <c r="I59" s="41">
        <f>ROUND(H59/B56*100,2)</f>
        <v>0.72</v>
      </c>
    </row>
    <row r="60" spans="1:9" ht="14.25" customHeight="1" thickBot="1">
      <c r="A60" s="42">
        <v>27</v>
      </c>
      <c r="B60" s="142">
        <v>109856</v>
      </c>
      <c r="C60" s="190">
        <v>54695</v>
      </c>
      <c r="D60" s="85">
        <v>55161</v>
      </c>
      <c r="E60" s="91">
        <v>49058</v>
      </c>
      <c r="F60" s="93">
        <v>5576</v>
      </c>
      <c r="G60" s="97">
        <f>B60/E60</f>
        <v>2.239308573525215</v>
      </c>
      <c r="H60" s="196">
        <v>786</v>
      </c>
      <c r="I60" s="191">
        <f>ROUND(H60/B57*100,2)</f>
        <v>0.73</v>
      </c>
    </row>
    <row r="61" spans="1:9" ht="15" customHeight="1">
      <c r="A61" s="7" t="s">
        <v>92</v>
      </c>
      <c r="I61" s="39"/>
    </row>
  </sheetData>
  <sheetProtection/>
  <mergeCells count="6">
    <mergeCell ref="A5:A6"/>
    <mergeCell ref="B5:D5"/>
    <mergeCell ref="E5:E6"/>
    <mergeCell ref="F5:F6"/>
    <mergeCell ref="G5:G6"/>
    <mergeCell ref="H5:I5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95" r:id="rId1"/>
  <headerFooter scaleWithDoc="0"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6.875" style="0" customWidth="1"/>
    <col min="2" max="11" width="11.625" style="0" customWidth="1"/>
    <col min="12" max="12" width="6.50390625" style="0" customWidth="1"/>
    <col min="13" max="14" width="16.875" style="0" customWidth="1"/>
  </cols>
  <sheetData>
    <row r="1" spans="1:11" ht="13.5">
      <c r="A1" s="329" t="s">
        <v>315</v>
      </c>
      <c r="B1" s="4"/>
      <c r="C1" s="4"/>
      <c r="D1" s="4"/>
      <c r="E1" s="4"/>
      <c r="F1" s="4"/>
      <c r="G1" s="7"/>
      <c r="H1" s="7"/>
      <c r="I1" s="7"/>
      <c r="J1" s="7"/>
      <c r="K1" s="7"/>
    </row>
    <row r="2" spans="1:11" ht="17.25">
      <c r="A2" s="13" t="s">
        <v>229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3.5">
      <c r="A3" s="257"/>
      <c r="B3" s="258"/>
      <c r="C3" s="258"/>
      <c r="D3" s="258"/>
      <c r="E3" s="258"/>
      <c r="F3" s="259"/>
      <c r="G3" s="258"/>
      <c r="H3" s="258"/>
      <c r="I3" s="258"/>
      <c r="J3" s="258"/>
      <c r="N3" s="260"/>
    </row>
    <row r="4" ht="15" thickBot="1">
      <c r="K4" s="261" t="s">
        <v>317</v>
      </c>
    </row>
    <row r="5" spans="1:14" ht="15" thickBot="1">
      <c r="A5" s="262" t="s">
        <v>230</v>
      </c>
      <c r="B5" s="458" t="s">
        <v>231</v>
      </c>
      <c r="C5" s="459"/>
      <c r="D5" s="459"/>
      <c r="E5" s="459"/>
      <c r="F5" s="459"/>
      <c r="G5" s="459"/>
      <c r="H5" s="459"/>
      <c r="I5" s="459"/>
      <c r="J5" s="459"/>
      <c r="K5" s="460" t="s">
        <v>232</v>
      </c>
      <c r="L5" s="263"/>
      <c r="M5" s="263"/>
      <c r="N5" s="263"/>
    </row>
    <row r="6" spans="1:14" ht="14.25">
      <c r="A6" s="264"/>
      <c r="B6" s="463" t="s">
        <v>233</v>
      </c>
      <c r="C6" s="464"/>
      <c r="D6" s="465"/>
      <c r="E6" s="466" t="s">
        <v>234</v>
      </c>
      <c r="F6" s="467"/>
      <c r="G6" s="468"/>
      <c r="H6" s="469" t="s">
        <v>235</v>
      </c>
      <c r="I6" s="470"/>
      <c r="J6" s="471"/>
      <c r="K6" s="461"/>
      <c r="L6" s="265"/>
      <c r="M6" s="265"/>
      <c r="N6" s="265"/>
    </row>
    <row r="7" spans="1:14" ht="15" thickBot="1">
      <c r="A7" s="266" t="s">
        <v>236</v>
      </c>
      <c r="B7" s="267" t="s">
        <v>237</v>
      </c>
      <c r="C7" s="268" t="s">
        <v>238</v>
      </c>
      <c r="D7" s="269" t="s">
        <v>239</v>
      </c>
      <c r="E7" s="267" t="s">
        <v>237</v>
      </c>
      <c r="F7" s="268" t="s">
        <v>238</v>
      </c>
      <c r="G7" s="269" t="s">
        <v>239</v>
      </c>
      <c r="H7" s="267" t="s">
        <v>237</v>
      </c>
      <c r="I7" s="268" t="s">
        <v>238</v>
      </c>
      <c r="J7" s="270" t="s">
        <v>240</v>
      </c>
      <c r="K7" s="462"/>
      <c r="L7" s="265"/>
      <c r="M7" s="265"/>
      <c r="N7" s="265"/>
    </row>
    <row r="8" spans="1:11" ht="14.25">
      <c r="A8" s="271" t="s">
        <v>241</v>
      </c>
      <c r="B8" s="272">
        <v>3604205</v>
      </c>
      <c r="C8" s="273">
        <v>3573972</v>
      </c>
      <c r="D8" s="274">
        <v>7178177</v>
      </c>
      <c r="E8" s="275">
        <v>58007</v>
      </c>
      <c r="F8" s="273">
        <v>68712</v>
      </c>
      <c r="G8" s="274">
        <v>126719</v>
      </c>
      <c r="H8" s="276">
        <v>3662212</v>
      </c>
      <c r="I8" s="277">
        <v>3642684</v>
      </c>
      <c r="J8" s="278">
        <v>7304896</v>
      </c>
      <c r="K8" s="279">
        <v>3124151</v>
      </c>
    </row>
    <row r="9" spans="1:11" ht="14.25">
      <c r="A9" s="280" t="s">
        <v>242</v>
      </c>
      <c r="B9" s="281">
        <v>621357</v>
      </c>
      <c r="C9" s="282">
        <v>621258</v>
      </c>
      <c r="D9" s="283">
        <v>1242615</v>
      </c>
      <c r="E9" s="281">
        <v>8218</v>
      </c>
      <c r="F9" s="282">
        <v>10046</v>
      </c>
      <c r="G9" s="283">
        <v>18264</v>
      </c>
      <c r="H9" s="281">
        <v>629575</v>
      </c>
      <c r="I9" s="284">
        <v>631304</v>
      </c>
      <c r="J9" s="283">
        <v>1260879</v>
      </c>
      <c r="K9" s="285">
        <v>551170</v>
      </c>
    </row>
    <row r="10" spans="1:11" ht="14.25">
      <c r="A10" s="286" t="s">
        <v>243</v>
      </c>
      <c r="B10" s="287">
        <v>42611</v>
      </c>
      <c r="C10" s="288">
        <v>43113</v>
      </c>
      <c r="D10" s="289">
        <v>85724</v>
      </c>
      <c r="E10" s="290">
        <v>287</v>
      </c>
      <c r="F10" s="291">
        <v>375</v>
      </c>
      <c r="G10" s="289">
        <v>662</v>
      </c>
      <c r="H10" s="292">
        <v>42898</v>
      </c>
      <c r="I10" s="293">
        <v>43488</v>
      </c>
      <c r="J10" s="294">
        <v>86386</v>
      </c>
      <c r="K10" s="295">
        <v>36090</v>
      </c>
    </row>
    <row r="11" spans="1:11" ht="14.25">
      <c r="A11" s="296" t="s">
        <v>244</v>
      </c>
      <c r="B11" s="297">
        <v>71853</v>
      </c>
      <c r="C11" s="298">
        <v>71457</v>
      </c>
      <c r="D11" s="299">
        <v>143310</v>
      </c>
      <c r="E11" s="297">
        <v>792</v>
      </c>
      <c r="F11" s="298">
        <v>1102</v>
      </c>
      <c r="G11" s="299">
        <v>1894</v>
      </c>
      <c r="H11" s="300">
        <v>72645</v>
      </c>
      <c r="I11" s="301">
        <v>72559</v>
      </c>
      <c r="J11" s="302">
        <v>145204</v>
      </c>
      <c r="K11" s="303">
        <v>63550</v>
      </c>
    </row>
    <row r="12" spans="1:11" ht="14.25">
      <c r="A12" s="296" t="s">
        <v>245</v>
      </c>
      <c r="B12" s="297">
        <v>55716</v>
      </c>
      <c r="C12" s="298">
        <v>56097</v>
      </c>
      <c r="D12" s="304">
        <v>111813</v>
      </c>
      <c r="E12" s="297">
        <v>972</v>
      </c>
      <c r="F12" s="298">
        <v>1327</v>
      </c>
      <c r="G12" s="299">
        <v>2299</v>
      </c>
      <c r="H12" s="300">
        <v>56688</v>
      </c>
      <c r="I12" s="301">
        <v>57424</v>
      </c>
      <c r="J12" s="302">
        <v>114112</v>
      </c>
      <c r="K12" s="305">
        <v>52865</v>
      </c>
    </row>
    <row r="13" spans="1:11" ht="14.25">
      <c r="A13" s="296" t="s">
        <v>246</v>
      </c>
      <c r="B13" s="297">
        <v>78469</v>
      </c>
      <c r="C13" s="298">
        <v>79534</v>
      </c>
      <c r="D13" s="289">
        <v>158003</v>
      </c>
      <c r="E13" s="297">
        <v>1115</v>
      </c>
      <c r="F13" s="298">
        <v>1383</v>
      </c>
      <c r="G13" s="299">
        <v>2498</v>
      </c>
      <c r="H13" s="300">
        <v>79584</v>
      </c>
      <c r="I13" s="301">
        <v>80917</v>
      </c>
      <c r="J13" s="302">
        <v>160501</v>
      </c>
      <c r="K13" s="295">
        <v>68613</v>
      </c>
    </row>
    <row r="14" spans="1:11" ht="14.25">
      <c r="A14" s="296" t="s">
        <v>247</v>
      </c>
      <c r="B14" s="297">
        <v>48458</v>
      </c>
      <c r="C14" s="298">
        <v>48444</v>
      </c>
      <c r="D14" s="299">
        <v>96902</v>
      </c>
      <c r="E14" s="297">
        <v>618</v>
      </c>
      <c r="F14" s="298">
        <v>719</v>
      </c>
      <c r="G14" s="299">
        <v>1337</v>
      </c>
      <c r="H14" s="300">
        <v>49076</v>
      </c>
      <c r="I14" s="301">
        <v>49163</v>
      </c>
      <c r="J14" s="302">
        <v>98239</v>
      </c>
      <c r="K14" s="303">
        <v>44242</v>
      </c>
    </row>
    <row r="15" spans="1:11" ht="14.25">
      <c r="A15" s="296" t="s">
        <v>248</v>
      </c>
      <c r="B15" s="297">
        <v>47830</v>
      </c>
      <c r="C15" s="298">
        <v>45756</v>
      </c>
      <c r="D15" s="299">
        <v>93586</v>
      </c>
      <c r="E15" s="297">
        <v>968</v>
      </c>
      <c r="F15" s="298">
        <v>1030</v>
      </c>
      <c r="G15" s="299">
        <v>1998</v>
      </c>
      <c r="H15" s="300">
        <v>48798</v>
      </c>
      <c r="I15" s="301">
        <v>46786</v>
      </c>
      <c r="J15" s="302">
        <v>95584</v>
      </c>
      <c r="K15" s="303">
        <v>43245</v>
      </c>
    </row>
    <row r="16" spans="1:11" ht="14.25">
      <c r="A16" s="296" t="s">
        <v>249</v>
      </c>
      <c r="B16" s="297">
        <v>73832</v>
      </c>
      <c r="C16" s="298">
        <v>77302</v>
      </c>
      <c r="D16" s="299">
        <v>151134</v>
      </c>
      <c r="E16" s="297">
        <v>874</v>
      </c>
      <c r="F16" s="298">
        <v>1133</v>
      </c>
      <c r="G16" s="299">
        <v>2007</v>
      </c>
      <c r="H16" s="300">
        <v>74706</v>
      </c>
      <c r="I16" s="301">
        <v>78435</v>
      </c>
      <c r="J16" s="302">
        <v>153141</v>
      </c>
      <c r="K16" s="303">
        <v>68032</v>
      </c>
    </row>
    <row r="17" spans="1:11" ht="14.25">
      <c r="A17" s="296" t="s">
        <v>250</v>
      </c>
      <c r="B17" s="297">
        <v>88992</v>
      </c>
      <c r="C17" s="298">
        <v>86697</v>
      </c>
      <c r="D17" s="304">
        <v>175689</v>
      </c>
      <c r="E17" s="297">
        <v>1432</v>
      </c>
      <c r="F17" s="298">
        <v>1591</v>
      </c>
      <c r="G17" s="299">
        <v>3023</v>
      </c>
      <c r="H17" s="300">
        <v>90424</v>
      </c>
      <c r="I17" s="301">
        <v>88288</v>
      </c>
      <c r="J17" s="302">
        <v>178712</v>
      </c>
      <c r="K17" s="303">
        <v>79669</v>
      </c>
    </row>
    <row r="18" spans="1:11" ht="14.25">
      <c r="A18" s="296" t="s">
        <v>251</v>
      </c>
      <c r="B18" s="297">
        <v>58199</v>
      </c>
      <c r="C18" s="298">
        <v>58670</v>
      </c>
      <c r="D18" s="304">
        <v>116869</v>
      </c>
      <c r="E18" s="297">
        <v>379</v>
      </c>
      <c r="F18" s="298">
        <v>595</v>
      </c>
      <c r="G18" s="299">
        <v>974</v>
      </c>
      <c r="H18" s="300">
        <v>58578</v>
      </c>
      <c r="I18" s="301">
        <v>59265</v>
      </c>
      <c r="J18" s="302">
        <v>117843</v>
      </c>
      <c r="K18" s="305">
        <v>47810</v>
      </c>
    </row>
    <row r="19" spans="1:11" ht="14.25">
      <c r="A19" s="306" t="s">
        <v>252</v>
      </c>
      <c r="B19" s="307">
        <v>55397</v>
      </c>
      <c r="C19" s="308">
        <v>54188</v>
      </c>
      <c r="D19" s="309">
        <v>109585</v>
      </c>
      <c r="E19" s="307">
        <v>781</v>
      </c>
      <c r="F19" s="308">
        <v>791</v>
      </c>
      <c r="G19" s="309">
        <v>1572</v>
      </c>
      <c r="H19" s="310">
        <v>56178</v>
      </c>
      <c r="I19" s="311">
        <v>54979</v>
      </c>
      <c r="J19" s="312">
        <v>111157</v>
      </c>
      <c r="K19" s="313">
        <v>47054</v>
      </c>
    </row>
    <row r="20" spans="1:11" ht="14.25">
      <c r="A20" s="314" t="s">
        <v>253</v>
      </c>
      <c r="B20" s="315">
        <v>172555</v>
      </c>
      <c r="C20" s="288">
        <v>171461</v>
      </c>
      <c r="D20" s="316">
        <v>344016</v>
      </c>
      <c r="E20" s="315">
        <v>2681</v>
      </c>
      <c r="F20" s="288">
        <v>2681</v>
      </c>
      <c r="G20" s="316">
        <v>5362</v>
      </c>
      <c r="H20" s="292">
        <v>175236</v>
      </c>
      <c r="I20" s="293">
        <v>174142</v>
      </c>
      <c r="J20" s="317">
        <v>349378</v>
      </c>
      <c r="K20" s="318">
        <v>149861</v>
      </c>
    </row>
    <row r="21" spans="1:11" ht="14.25">
      <c r="A21" s="319" t="s">
        <v>254</v>
      </c>
      <c r="B21" s="297">
        <v>99344</v>
      </c>
      <c r="C21" s="298">
        <v>99601</v>
      </c>
      <c r="D21" s="304">
        <v>198945</v>
      </c>
      <c r="E21" s="297">
        <v>1204</v>
      </c>
      <c r="F21" s="298">
        <v>1478</v>
      </c>
      <c r="G21" s="299">
        <v>2682</v>
      </c>
      <c r="H21" s="300">
        <v>100548</v>
      </c>
      <c r="I21" s="301">
        <v>101079</v>
      </c>
      <c r="J21" s="302">
        <v>201627</v>
      </c>
      <c r="K21" s="305">
        <v>83568</v>
      </c>
    </row>
    <row r="22" spans="1:11" ht="14.25">
      <c r="A22" s="319" t="s">
        <v>255</v>
      </c>
      <c r="B22" s="297">
        <v>287342</v>
      </c>
      <c r="C22" s="298">
        <v>276600</v>
      </c>
      <c r="D22" s="289">
        <v>563942</v>
      </c>
      <c r="E22" s="297">
        <v>11844</v>
      </c>
      <c r="F22" s="298">
        <v>13419</v>
      </c>
      <c r="G22" s="299">
        <v>25263</v>
      </c>
      <c r="H22" s="300">
        <v>299186</v>
      </c>
      <c r="I22" s="301">
        <v>290019</v>
      </c>
      <c r="J22" s="302">
        <v>589205</v>
      </c>
      <c r="K22" s="305">
        <v>266902</v>
      </c>
    </row>
    <row r="23" spans="1:11" ht="14.25">
      <c r="A23" s="319" t="s">
        <v>256</v>
      </c>
      <c r="B23" s="297">
        <v>41367</v>
      </c>
      <c r="C23" s="298">
        <v>41782</v>
      </c>
      <c r="D23" s="299">
        <v>83149</v>
      </c>
      <c r="E23" s="297">
        <v>594</v>
      </c>
      <c r="F23" s="298">
        <v>620</v>
      </c>
      <c r="G23" s="299">
        <v>1214</v>
      </c>
      <c r="H23" s="300">
        <v>41961</v>
      </c>
      <c r="I23" s="301">
        <v>42402</v>
      </c>
      <c r="J23" s="302">
        <v>84363</v>
      </c>
      <c r="K23" s="305">
        <v>33893</v>
      </c>
    </row>
    <row r="24" spans="1:11" ht="14.25">
      <c r="A24" s="319" t="s">
        <v>257</v>
      </c>
      <c r="B24" s="297">
        <v>32123</v>
      </c>
      <c r="C24" s="298">
        <v>33426</v>
      </c>
      <c r="D24" s="299">
        <v>65549</v>
      </c>
      <c r="E24" s="297">
        <v>173</v>
      </c>
      <c r="F24" s="298">
        <v>351</v>
      </c>
      <c r="G24" s="299">
        <v>524</v>
      </c>
      <c r="H24" s="300">
        <v>32296</v>
      </c>
      <c r="I24" s="301">
        <v>33777</v>
      </c>
      <c r="J24" s="302">
        <v>66073</v>
      </c>
      <c r="K24" s="305">
        <v>26343</v>
      </c>
    </row>
    <row r="25" spans="1:11" ht="14.25">
      <c r="A25" s="319" t="s">
        <v>258</v>
      </c>
      <c r="B25" s="297">
        <v>168905</v>
      </c>
      <c r="C25" s="298">
        <v>170054</v>
      </c>
      <c r="D25" s="299">
        <v>338959</v>
      </c>
      <c r="E25" s="297">
        <v>1839</v>
      </c>
      <c r="F25" s="298">
        <v>2285</v>
      </c>
      <c r="G25" s="299">
        <v>4124</v>
      </c>
      <c r="H25" s="300">
        <v>170744</v>
      </c>
      <c r="I25" s="301">
        <v>172339</v>
      </c>
      <c r="J25" s="302">
        <v>343083</v>
      </c>
      <c r="K25" s="295">
        <v>152262</v>
      </c>
    </row>
    <row r="26" spans="1:11" ht="14.25">
      <c r="A26" s="319" t="s">
        <v>259</v>
      </c>
      <c r="B26" s="297">
        <v>40109</v>
      </c>
      <c r="C26" s="298">
        <v>40007</v>
      </c>
      <c r="D26" s="299">
        <v>80116</v>
      </c>
      <c r="E26" s="297">
        <v>315</v>
      </c>
      <c r="F26" s="298">
        <v>392</v>
      </c>
      <c r="G26" s="299">
        <v>707</v>
      </c>
      <c r="H26" s="300">
        <v>40424</v>
      </c>
      <c r="I26" s="301">
        <v>40399</v>
      </c>
      <c r="J26" s="302">
        <v>80823</v>
      </c>
      <c r="K26" s="305">
        <v>33497</v>
      </c>
    </row>
    <row r="27" spans="1:11" ht="14.25">
      <c r="A27" s="319" t="s">
        <v>260</v>
      </c>
      <c r="B27" s="297">
        <v>56805</v>
      </c>
      <c r="C27" s="298">
        <v>56819</v>
      </c>
      <c r="D27" s="299">
        <v>113624</v>
      </c>
      <c r="E27" s="297">
        <v>623</v>
      </c>
      <c r="F27" s="298">
        <v>716</v>
      </c>
      <c r="G27" s="299">
        <v>1339</v>
      </c>
      <c r="H27" s="300">
        <v>57428</v>
      </c>
      <c r="I27" s="301">
        <v>57535</v>
      </c>
      <c r="J27" s="302">
        <v>114963</v>
      </c>
      <c r="K27" s="305">
        <v>44342</v>
      </c>
    </row>
    <row r="28" spans="1:11" ht="14.25">
      <c r="A28" s="319" t="s">
        <v>261</v>
      </c>
      <c r="B28" s="297">
        <v>38562</v>
      </c>
      <c r="C28" s="298">
        <v>38920</v>
      </c>
      <c r="D28" s="299">
        <v>77482</v>
      </c>
      <c r="E28" s="297">
        <v>935</v>
      </c>
      <c r="F28" s="298">
        <v>1047</v>
      </c>
      <c r="G28" s="299">
        <v>1982</v>
      </c>
      <c r="H28" s="300">
        <v>39497</v>
      </c>
      <c r="I28" s="301">
        <v>39967</v>
      </c>
      <c r="J28" s="302">
        <v>79464</v>
      </c>
      <c r="K28" s="295">
        <v>32838</v>
      </c>
    </row>
    <row r="29" spans="1:11" ht="14.25">
      <c r="A29" s="319" t="s">
        <v>262</v>
      </c>
      <c r="B29" s="297">
        <v>44090</v>
      </c>
      <c r="C29" s="298">
        <v>43788</v>
      </c>
      <c r="D29" s="299">
        <v>87878</v>
      </c>
      <c r="E29" s="297">
        <v>760</v>
      </c>
      <c r="F29" s="298">
        <v>764</v>
      </c>
      <c r="G29" s="299">
        <v>1524</v>
      </c>
      <c r="H29" s="300">
        <v>44850</v>
      </c>
      <c r="I29" s="301">
        <v>44552</v>
      </c>
      <c r="J29" s="302">
        <v>89402</v>
      </c>
      <c r="K29" s="303">
        <v>37180</v>
      </c>
    </row>
    <row r="30" spans="1:11" ht="14.25">
      <c r="A30" s="319" t="s">
        <v>263</v>
      </c>
      <c r="B30" s="297">
        <v>117135</v>
      </c>
      <c r="C30" s="298">
        <v>117696</v>
      </c>
      <c r="D30" s="299">
        <v>234831</v>
      </c>
      <c r="E30" s="297">
        <v>1278</v>
      </c>
      <c r="F30" s="298">
        <v>1614</v>
      </c>
      <c r="G30" s="299">
        <v>2892</v>
      </c>
      <c r="H30" s="300">
        <v>118413</v>
      </c>
      <c r="I30" s="301">
        <v>119310</v>
      </c>
      <c r="J30" s="302">
        <v>237723</v>
      </c>
      <c r="K30" s="305">
        <v>101376</v>
      </c>
    </row>
    <row r="31" spans="1:11" ht="14.25">
      <c r="A31" s="319" t="s">
        <v>264</v>
      </c>
      <c r="B31" s="297">
        <v>76902</v>
      </c>
      <c r="C31" s="298">
        <v>75411</v>
      </c>
      <c r="D31" s="299">
        <v>152313</v>
      </c>
      <c r="E31" s="297">
        <v>849</v>
      </c>
      <c r="F31" s="298">
        <v>1126</v>
      </c>
      <c r="G31" s="299">
        <v>1975</v>
      </c>
      <c r="H31" s="300">
        <v>77751</v>
      </c>
      <c r="I31" s="301">
        <v>76537</v>
      </c>
      <c r="J31" s="302">
        <v>154288</v>
      </c>
      <c r="K31" s="305">
        <v>66173</v>
      </c>
    </row>
    <row r="32" spans="1:11" ht="14.25">
      <c r="A32" s="319" t="s">
        <v>265</v>
      </c>
      <c r="B32" s="297">
        <v>27433</v>
      </c>
      <c r="C32" s="298">
        <v>27477</v>
      </c>
      <c r="D32" s="299">
        <v>54910</v>
      </c>
      <c r="E32" s="297">
        <v>495</v>
      </c>
      <c r="F32" s="298">
        <v>481</v>
      </c>
      <c r="G32" s="299">
        <v>976</v>
      </c>
      <c r="H32" s="300">
        <v>27928</v>
      </c>
      <c r="I32" s="301">
        <v>27958</v>
      </c>
      <c r="J32" s="302">
        <v>55886</v>
      </c>
      <c r="K32" s="295">
        <v>21845</v>
      </c>
    </row>
    <row r="33" spans="1:11" ht="14.25">
      <c r="A33" s="319" t="s">
        <v>266</v>
      </c>
      <c r="B33" s="297">
        <v>58501</v>
      </c>
      <c r="C33" s="298">
        <v>59543</v>
      </c>
      <c r="D33" s="299">
        <v>118044</v>
      </c>
      <c r="E33" s="297">
        <v>569</v>
      </c>
      <c r="F33" s="298">
        <v>688</v>
      </c>
      <c r="G33" s="299">
        <v>1257</v>
      </c>
      <c r="H33" s="300">
        <v>59070</v>
      </c>
      <c r="I33" s="301">
        <v>60231</v>
      </c>
      <c r="J33" s="302">
        <v>119301</v>
      </c>
      <c r="K33" s="303">
        <v>47391</v>
      </c>
    </row>
    <row r="34" spans="1:11" ht="14.25">
      <c r="A34" s="319" t="s">
        <v>267</v>
      </c>
      <c r="B34" s="297">
        <v>71509</v>
      </c>
      <c r="C34" s="298">
        <v>71801</v>
      </c>
      <c r="D34" s="299">
        <v>143310</v>
      </c>
      <c r="E34" s="297">
        <v>1132</v>
      </c>
      <c r="F34" s="298">
        <v>1253</v>
      </c>
      <c r="G34" s="299">
        <v>2385</v>
      </c>
      <c r="H34" s="300">
        <v>72641</v>
      </c>
      <c r="I34" s="301">
        <v>73054</v>
      </c>
      <c r="J34" s="302">
        <v>145695</v>
      </c>
      <c r="K34" s="305">
        <v>57010</v>
      </c>
    </row>
    <row r="35" spans="1:11" ht="14.25">
      <c r="A35" s="319" t="s">
        <v>268</v>
      </c>
      <c r="B35" s="297">
        <v>112367</v>
      </c>
      <c r="C35" s="298">
        <v>113062</v>
      </c>
      <c r="D35" s="299">
        <v>225429</v>
      </c>
      <c r="E35" s="297">
        <v>1019</v>
      </c>
      <c r="F35" s="298">
        <v>1449</v>
      </c>
      <c r="G35" s="299">
        <v>2468</v>
      </c>
      <c r="H35" s="300">
        <v>113386</v>
      </c>
      <c r="I35" s="301">
        <v>114511</v>
      </c>
      <c r="J35" s="302">
        <v>227897</v>
      </c>
      <c r="K35" s="295">
        <v>96136</v>
      </c>
    </row>
    <row r="36" spans="1:11" ht="14.25">
      <c r="A36" s="319" t="s">
        <v>269</v>
      </c>
      <c r="B36" s="297">
        <v>122452</v>
      </c>
      <c r="C36" s="298">
        <v>117903</v>
      </c>
      <c r="D36" s="299">
        <v>240355</v>
      </c>
      <c r="E36" s="297">
        <v>2184</v>
      </c>
      <c r="F36" s="298">
        <v>2850</v>
      </c>
      <c r="G36" s="299">
        <v>5034</v>
      </c>
      <c r="H36" s="300">
        <v>124636</v>
      </c>
      <c r="I36" s="301">
        <v>120753</v>
      </c>
      <c r="J36" s="302">
        <v>245389</v>
      </c>
      <c r="K36" s="305">
        <v>109575</v>
      </c>
    </row>
    <row r="37" spans="1:11" ht="14.25">
      <c r="A37" s="319" t="s">
        <v>270</v>
      </c>
      <c r="B37" s="297">
        <v>164488</v>
      </c>
      <c r="C37" s="298">
        <v>164803</v>
      </c>
      <c r="D37" s="299">
        <v>329291</v>
      </c>
      <c r="E37" s="297">
        <v>1854</v>
      </c>
      <c r="F37" s="298">
        <v>2591</v>
      </c>
      <c r="G37" s="299">
        <v>4445</v>
      </c>
      <c r="H37" s="300">
        <v>166342</v>
      </c>
      <c r="I37" s="301">
        <v>167394</v>
      </c>
      <c r="J37" s="302">
        <v>333736</v>
      </c>
      <c r="K37" s="305">
        <v>142907</v>
      </c>
    </row>
    <row r="38" spans="1:11" ht="14.25">
      <c r="A38" s="319" t="s">
        <v>271</v>
      </c>
      <c r="B38" s="297">
        <v>34878</v>
      </c>
      <c r="C38" s="298">
        <v>33588</v>
      </c>
      <c r="D38" s="299">
        <v>68466</v>
      </c>
      <c r="E38" s="297">
        <v>1857</v>
      </c>
      <c r="F38" s="298">
        <v>1994</v>
      </c>
      <c r="G38" s="299">
        <v>3851</v>
      </c>
      <c r="H38" s="300">
        <v>36735</v>
      </c>
      <c r="I38" s="301">
        <v>35582</v>
      </c>
      <c r="J38" s="302">
        <v>72317</v>
      </c>
      <c r="K38" s="295">
        <v>36003</v>
      </c>
    </row>
    <row r="39" spans="1:11" ht="14.25">
      <c r="A39" s="319" t="s">
        <v>272</v>
      </c>
      <c r="B39" s="297">
        <v>66007</v>
      </c>
      <c r="C39" s="298">
        <v>61956</v>
      </c>
      <c r="D39" s="299">
        <v>127963</v>
      </c>
      <c r="E39" s="297">
        <v>2370</v>
      </c>
      <c r="F39" s="298">
        <v>2547</v>
      </c>
      <c r="G39" s="299">
        <v>4917</v>
      </c>
      <c r="H39" s="300">
        <v>68377</v>
      </c>
      <c r="I39" s="301">
        <v>64503</v>
      </c>
      <c r="J39" s="302">
        <v>132880</v>
      </c>
      <c r="K39" s="305">
        <v>59998</v>
      </c>
    </row>
    <row r="40" spans="1:11" ht="14.25">
      <c r="A40" s="319" t="s">
        <v>273</v>
      </c>
      <c r="B40" s="297">
        <v>73994</v>
      </c>
      <c r="C40" s="298">
        <v>74494</v>
      </c>
      <c r="D40" s="299">
        <v>148488</v>
      </c>
      <c r="E40" s="297">
        <v>637</v>
      </c>
      <c r="F40" s="298">
        <v>827</v>
      </c>
      <c r="G40" s="299">
        <v>1464</v>
      </c>
      <c r="H40" s="300">
        <v>74631</v>
      </c>
      <c r="I40" s="301">
        <v>75321</v>
      </c>
      <c r="J40" s="302">
        <v>149952</v>
      </c>
      <c r="K40" s="295">
        <v>62439</v>
      </c>
    </row>
    <row r="41" spans="1:11" ht="14.25">
      <c r="A41" s="319" t="s">
        <v>274</v>
      </c>
      <c r="B41" s="297">
        <v>66809</v>
      </c>
      <c r="C41" s="298">
        <v>64753</v>
      </c>
      <c r="D41" s="299">
        <v>131562</v>
      </c>
      <c r="E41" s="297">
        <v>1173</v>
      </c>
      <c r="F41" s="298">
        <v>1397</v>
      </c>
      <c r="G41" s="299">
        <v>2570</v>
      </c>
      <c r="H41" s="300">
        <v>67982</v>
      </c>
      <c r="I41" s="301">
        <v>66150</v>
      </c>
      <c r="J41" s="302">
        <v>134132</v>
      </c>
      <c r="K41" s="303">
        <v>60525</v>
      </c>
    </row>
    <row r="42" spans="1:11" ht="14.25">
      <c r="A42" s="319" t="s">
        <v>275</v>
      </c>
      <c r="B42" s="297">
        <v>36147</v>
      </c>
      <c r="C42" s="298">
        <v>36014</v>
      </c>
      <c r="D42" s="299">
        <v>72161</v>
      </c>
      <c r="E42" s="297">
        <v>595</v>
      </c>
      <c r="F42" s="298">
        <v>687</v>
      </c>
      <c r="G42" s="299">
        <v>1282</v>
      </c>
      <c r="H42" s="300">
        <v>36742</v>
      </c>
      <c r="I42" s="301">
        <v>36701</v>
      </c>
      <c r="J42" s="302">
        <v>73443</v>
      </c>
      <c r="K42" s="303">
        <v>32203</v>
      </c>
    </row>
    <row r="43" spans="1:11" ht="14.25">
      <c r="A43" s="319" t="s">
        <v>276</v>
      </c>
      <c r="B43" s="297">
        <v>40269</v>
      </c>
      <c r="C43" s="298">
        <v>37775</v>
      </c>
      <c r="D43" s="299">
        <v>78044</v>
      </c>
      <c r="E43" s="297">
        <v>1006</v>
      </c>
      <c r="F43" s="298">
        <v>942</v>
      </c>
      <c r="G43" s="299">
        <v>1948</v>
      </c>
      <c r="H43" s="300">
        <v>41275</v>
      </c>
      <c r="I43" s="301">
        <v>38717</v>
      </c>
      <c r="J43" s="302">
        <v>79992</v>
      </c>
      <c r="K43" s="305">
        <v>38345</v>
      </c>
    </row>
    <row r="44" spans="1:11" ht="14.25">
      <c r="A44" s="319" t="s">
        <v>277</v>
      </c>
      <c r="B44" s="297">
        <v>80724</v>
      </c>
      <c r="C44" s="298">
        <v>79865</v>
      </c>
      <c r="D44" s="299">
        <v>160589</v>
      </c>
      <c r="E44" s="297">
        <v>1066</v>
      </c>
      <c r="F44" s="298">
        <v>1498</v>
      </c>
      <c r="G44" s="299">
        <v>2564</v>
      </c>
      <c r="H44" s="300">
        <v>81790</v>
      </c>
      <c r="I44" s="301">
        <v>81363</v>
      </c>
      <c r="J44" s="302">
        <v>163153</v>
      </c>
      <c r="K44" s="295">
        <v>70651</v>
      </c>
    </row>
    <row r="45" spans="1:11" ht="14.25">
      <c r="A45" s="319" t="s">
        <v>278</v>
      </c>
      <c r="B45" s="297">
        <v>37216</v>
      </c>
      <c r="C45" s="298">
        <v>37489</v>
      </c>
      <c r="D45" s="299">
        <v>74705</v>
      </c>
      <c r="E45" s="297">
        <v>231</v>
      </c>
      <c r="F45" s="298">
        <v>271</v>
      </c>
      <c r="G45" s="299">
        <v>502</v>
      </c>
      <c r="H45" s="300">
        <v>37447</v>
      </c>
      <c r="I45" s="301">
        <v>37760</v>
      </c>
      <c r="J45" s="302">
        <v>75207</v>
      </c>
      <c r="K45" s="303">
        <v>30854</v>
      </c>
    </row>
    <row r="46" spans="1:11" ht="14.25">
      <c r="A46" s="319" t="s">
        <v>279</v>
      </c>
      <c r="B46" s="297">
        <v>76396</v>
      </c>
      <c r="C46" s="298">
        <v>76311</v>
      </c>
      <c r="D46" s="299">
        <v>152707</v>
      </c>
      <c r="E46" s="297">
        <v>926</v>
      </c>
      <c r="F46" s="298">
        <v>1061</v>
      </c>
      <c r="G46" s="299">
        <v>1987</v>
      </c>
      <c r="H46" s="300">
        <v>77322</v>
      </c>
      <c r="I46" s="301">
        <v>77372</v>
      </c>
      <c r="J46" s="302">
        <v>154694</v>
      </c>
      <c r="K46" s="305">
        <v>62572</v>
      </c>
    </row>
    <row r="47" spans="1:11" ht="14.25">
      <c r="A47" s="319" t="s">
        <v>280</v>
      </c>
      <c r="B47" s="297">
        <v>34015</v>
      </c>
      <c r="C47" s="298">
        <v>34219</v>
      </c>
      <c r="D47" s="299">
        <v>68234</v>
      </c>
      <c r="E47" s="297">
        <v>152</v>
      </c>
      <c r="F47" s="298">
        <v>271</v>
      </c>
      <c r="G47" s="299">
        <v>423</v>
      </c>
      <c r="H47" s="300">
        <v>34167</v>
      </c>
      <c r="I47" s="301">
        <v>34490</v>
      </c>
      <c r="J47" s="302">
        <v>68657</v>
      </c>
      <c r="K47" s="303">
        <v>28470</v>
      </c>
    </row>
    <row r="48" spans="1:11" ht="14.25">
      <c r="A48" s="319" t="s">
        <v>281</v>
      </c>
      <c r="B48" s="297">
        <v>43274</v>
      </c>
      <c r="C48" s="298">
        <v>39843</v>
      </c>
      <c r="D48" s="299">
        <v>83117</v>
      </c>
      <c r="E48" s="297">
        <v>1123</v>
      </c>
      <c r="F48" s="298">
        <v>1332</v>
      </c>
      <c r="G48" s="299">
        <v>2455</v>
      </c>
      <c r="H48" s="300">
        <v>44397</v>
      </c>
      <c r="I48" s="301">
        <v>41175</v>
      </c>
      <c r="J48" s="302">
        <v>85572</v>
      </c>
      <c r="K48" s="305">
        <v>37141</v>
      </c>
    </row>
    <row r="49" spans="1:11" ht="14.25">
      <c r="A49" s="331" t="s">
        <v>282</v>
      </c>
      <c r="B49" s="332">
        <v>53749</v>
      </c>
      <c r="C49" s="333">
        <v>53690</v>
      </c>
      <c r="D49" s="334">
        <v>107439</v>
      </c>
      <c r="E49" s="332">
        <v>727</v>
      </c>
      <c r="F49" s="333">
        <v>998</v>
      </c>
      <c r="G49" s="334">
        <v>1725</v>
      </c>
      <c r="H49" s="335">
        <v>54476</v>
      </c>
      <c r="I49" s="336">
        <v>54688</v>
      </c>
      <c r="J49" s="337">
        <v>109164</v>
      </c>
      <c r="K49" s="338">
        <v>48354</v>
      </c>
    </row>
    <row r="50" spans="1:11" ht="14.25">
      <c r="A50" s="319" t="s">
        <v>283</v>
      </c>
      <c r="B50" s="297">
        <v>67987</v>
      </c>
      <c r="C50" s="298">
        <v>65771</v>
      </c>
      <c r="D50" s="299">
        <v>133758</v>
      </c>
      <c r="E50" s="297">
        <v>1410</v>
      </c>
      <c r="F50" s="298">
        <v>1630</v>
      </c>
      <c r="G50" s="299">
        <v>3040</v>
      </c>
      <c r="H50" s="300">
        <v>69397</v>
      </c>
      <c r="I50" s="301">
        <v>67401</v>
      </c>
      <c r="J50" s="302">
        <v>136798</v>
      </c>
      <c r="K50" s="305">
        <v>58694</v>
      </c>
    </row>
    <row r="51" spans="1:11" ht="14.25">
      <c r="A51" s="319" t="s">
        <v>284</v>
      </c>
      <c r="B51" s="297">
        <v>31130</v>
      </c>
      <c r="C51" s="298">
        <v>31211</v>
      </c>
      <c r="D51" s="299">
        <v>62341</v>
      </c>
      <c r="E51" s="297">
        <v>195</v>
      </c>
      <c r="F51" s="298">
        <v>237</v>
      </c>
      <c r="G51" s="299">
        <v>432</v>
      </c>
      <c r="H51" s="300">
        <v>31325</v>
      </c>
      <c r="I51" s="301">
        <v>31448</v>
      </c>
      <c r="J51" s="302">
        <v>62773</v>
      </c>
      <c r="K51" s="305">
        <v>26022</v>
      </c>
    </row>
    <row r="52" spans="1:11" ht="14.25">
      <c r="A52" s="319" t="s">
        <v>285</v>
      </c>
      <c r="B52" s="297">
        <v>49956</v>
      </c>
      <c r="C52" s="298">
        <v>49323</v>
      </c>
      <c r="D52" s="299">
        <v>99279</v>
      </c>
      <c r="E52" s="297">
        <v>897</v>
      </c>
      <c r="F52" s="298">
        <v>1043</v>
      </c>
      <c r="G52" s="299">
        <v>1940</v>
      </c>
      <c r="H52" s="300">
        <v>50853</v>
      </c>
      <c r="I52" s="301">
        <v>50366</v>
      </c>
      <c r="J52" s="302">
        <v>101219</v>
      </c>
      <c r="K52" s="305">
        <v>43504</v>
      </c>
    </row>
    <row r="53" spans="1:11" ht="14.25">
      <c r="A53" s="319" t="s">
        <v>286</v>
      </c>
      <c r="B53" s="297">
        <v>26306</v>
      </c>
      <c r="C53" s="298">
        <v>26047</v>
      </c>
      <c r="D53" s="299">
        <v>52353</v>
      </c>
      <c r="E53" s="297">
        <v>338</v>
      </c>
      <c r="F53" s="298">
        <v>405</v>
      </c>
      <c r="G53" s="299">
        <v>743</v>
      </c>
      <c r="H53" s="300">
        <v>26644</v>
      </c>
      <c r="I53" s="301">
        <v>26452</v>
      </c>
      <c r="J53" s="302">
        <v>53096</v>
      </c>
      <c r="K53" s="305">
        <v>22056</v>
      </c>
    </row>
    <row r="54" spans="1:11" ht="14.25">
      <c r="A54" s="319" t="s">
        <v>287</v>
      </c>
      <c r="B54" s="297">
        <v>34596</v>
      </c>
      <c r="C54" s="298">
        <v>34721</v>
      </c>
      <c r="D54" s="299">
        <v>69317</v>
      </c>
      <c r="E54" s="297">
        <v>406</v>
      </c>
      <c r="F54" s="298">
        <v>461</v>
      </c>
      <c r="G54" s="299">
        <v>867</v>
      </c>
      <c r="H54" s="300">
        <v>35002</v>
      </c>
      <c r="I54" s="301">
        <v>35182</v>
      </c>
      <c r="J54" s="302">
        <v>70184</v>
      </c>
      <c r="K54" s="305">
        <v>29502</v>
      </c>
    </row>
    <row r="55" spans="1:11" ht="14.25">
      <c r="A55" s="319" t="s">
        <v>288</v>
      </c>
      <c r="B55" s="297">
        <v>28285</v>
      </c>
      <c r="C55" s="298">
        <v>28271</v>
      </c>
      <c r="D55" s="299">
        <v>56556</v>
      </c>
      <c r="E55" s="297">
        <v>307</v>
      </c>
      <c r="F55" s="298">
        <v>386</v>
      </c>
      <c r="G55" s="299">
        <v>693</v>
      </c>
      <c r="H55" s="300">
        <v>28592</v>
      </c>
      <c r="I55" s="301">
        <v>28657</v>
      </c>
      <c r="J55" s="302">
        <v>57249</v>
      </c>
      <c r="K55" s="295">
        <v>23255</v>
      </c>
    </row>
    <row r="56" spans="1:11" ht="14.25">
      <c r="A56" s="319" t="s">
        <v>289</v>
      </c>
      <c r="B56" s="297">
        <v>34641</v>
      </c>
      <c r="C56" s="298">
        <v>34143</v>
      </c>
      <c r="D56" s="299">
        <v>68784</v>
      </c>
      <c r="E56" s="297">
        <v>492</v>
      </c>
      <c r="F56" s="298">
        <v>595</v>
      </c>
      <c r="G56" s="299">
        <v>1087</v>
      </c>
      <c r="H56" s="300">
        <v>35133</v>
      </c>
      <c r="I56" s="301">
        <v>34738</v>
      </c>
      <c r="J56" s="302">
        <v>69871</v>
      </c>
      <c r="K56" s="303">
        <v>27492</v>
      </c>
    </row>
    <row r="57" spans="1:11" ht="14.25">
      <c r="A57" s="319" t="s">
        <v>290</v>
      </c>
      <c r="B57" s="297">
        <v>55027</v>
      </c>
      <c r="C57" s="298">
        <v>54969</v>
      </c>
      <c r="D57" s="299">
        <v>109996</v>
      </c>
      <c r="E57" s="297">
        <v>856</v>
      </c>
      <c r="F57" s="298">
        <v>1068</v>
      </c>
      <c r="G57" s="299">
        <v>1924</v>
      </c>
      <c r="H57" s="300">
        <v>55883</v>
      </c>
      <c r="I57" s="301">
        <v>56037</v>
      </c>
      <c r="J57" s="302">
        <v>111920</v>
      </c>
      <c r="K57" s="305">
        <v>48719</v>
      </c>
    </row>
    <row r="58" spans="1:11" ht="14.25">
      <c r="A58" s="319" t="s">
        <v>291</v>
      </c>
      <c r="B58" s="297">
        <v>25697</v>
      </c>
      <c r="C58" s="298">
        <v>25668</v>
      </c>
      <c r="D58" s="299">
        <v>51365</v>
      </c>
      <c r="E58" s="297">
        <v>125</v>
      </c>
      <c r="F58" s="298">
        <v>198</v>
      </c>
      <c r="G58" s="299">
        <v>323</v>
      </c>
      <c r="H58" s="300">
        <v>25822</v>
      </c>
      <c r="I58" s="301">
        <v>25866</v>
      </c>
      <c r="J58" s="302">
        <v>51688</v>
      </c>
      <c r="K58" s="295">
        <v>19936</v>
      </c>
    </row>
    <row r="59" spans="1:11" ht="14.25">
      <c r="A59" s="319" t="s">
        <v>292</v>
      </c>
      <c r="B59" s="297">
        <v>22130</v>
      </c>
      <c r="C59" s="298">
        <v>21671</v>
      </c>
      <c r="D59" s="299">
        <v>43801</v>
      </c>
      <c r="E59" s="297">
        <v>121</v>
      </c>
      <c r="F59" s="298">
        <v>166</v>
      </c>
      <c r="G59" s="299">
        <v>287</v>
      </c>
      <c r="H59" s="300">
        <v>22251</v>
      </c>
      <c r="I59" s="301">
        <v>21837</v>
      </c>
      <c r="J59" s="302">
        <v>44088</v>
      </c>
      <c r="K59" s="305">
        <v>17248</v>
      </c>
    </row>
    <row r="60" spans="1:11" ht="14.25">
      <c r="A60" s="319" t="s">
        <v>293</v>
      </c>
      <c r="B60" s="297">
        <v>18909</v>
      </c>
      <c r="C60" s="298">
        <v>18846</v>
      </c>
      <c r="D60" s="299">
        <v>37755</v>
      </c>
      <c r="E60" s="297">
        <v>227</v>
      </c>
      <c r="F60" s="298">
        <v>251</v>
      </c>
      <c r="G60" s="299">
        <v>478</v>
      </c>
      <c r="H60" s="300">
        <v>19136</v>
      </c>
      <c r="I60" s="301">
        <v>19097</v>
      </c>
      <c r="J60" s="302">
        <v>38233</v>
      </c>
      <c r="K60" s="295">
        <v>15626</v>
      </c>
    </row>
    <row r="61" spans="1:11" ht="14.25">
      <c r="A61" s="319" t="s">
        <v>294</v>
      </c>
      <c r="B61" s="297">
        <v>17455</v>
      </c>
      <c r="C61" s="298">
        <v>17445</v>
      </c>
      <c r="D61" s="299">
        <v>34900</v>
      </c>
      <c r="E61" s="297">
        <v>162</v>
      </c>
      <c r="F61" s="298">
        <v>242</v>
      </c>
      <c r="G61" s="299">
        <v>404</v>
      </c>
      <c r="H61" s="300">
        <v>17617</v>
      </c>
      <c r="I61" s="301">
        <v>17687</v>
      </c>
      <c r="J61" s="302">
        <v>35304</v>
      </c>
      <c r="K61" s="303">
        <v>15751</v>
      </c>
    </row>
    <row r="62" spans="1:11" ht="14.25">
      <c r="A62" s="319" t="s">
        <v>295</v>
      </c>
      <c r="B62" s="297">
        <v>6097</v>
      </c>
      <c r="C62" s="298">
        <v>6101</v>
      </c>
      <c r="D62" s="299">
        <v>12198</v>
      </c>
      <c r="E62" s="297">
        <v>43</v>
      </c>
      <c r="F62" s="298">
        <v>68</v>
      </c>
      <c r="G62" s="299">
        <v>111</v>
      </c>
      <c r="H62" s="300">
        <v>6140</v>
      </c>
      <c r="I62" s="301">
        <v>6169</v>
      </c>
      <c r="J62" s="302">
        <v>12309</v>
      </c>
      <c r="K62" s="305">
        <v>4961</v>
      </c>
    </row>
    <row r="63" spans="1:11" ht="14.25">
      <c r="A63" s="319" t="s">
        <v>296</v>
      </c>
      <c r="B63" s="297">
        <v>8928</v>
      </c>
      <c r="C63" s="298">
        <v>8539</v>
      </c>
      <c r="D63" s="299">
        <v>17467</v>
      </c>
      <c r="E63" s="297">
        <v>143</v>
      </c>
      <c r="F63" s="298">
        <v>138</v>
      </c>
      <c r="G63" s="299">
        <v>281</v>
      </c>
      <c r="H63" s="300">
        <v>9071</v>
      </c>
      <c r="I63" s="301">
        <v>8677</v>
      </c>
      <c r="J63" s="302">
        <v>17748</v>
      </c>
      <c r="K63" s="295">
        <v>6859</v>
      </c>
    </row>
    <row r="64" spans="1:11" ht="14.25">
      <c r="A64" s="319" t="s">
        <v>297</v>
      </c>
      <c r="B64" s="297">
        <v>8969</v>
      </c>
      <c r="C64" s="298">
        <v>9046</v>
      </c>
      <c r="D64" s="299">
        <v>18015</v>
      </c>
      <c r="E64" s="297">
        <v>117</v>
      </c>
      <c r="F64" s="298">
        <v>142</v>
      </c>
      <c r="G64" s="299">
        <v>259</v>
      </c>
      <c r="H64" s="300">
        <v>9086</v>
      </c>
      <c r="I64" s="301">
        <v>9188</v>
      </c>
      <c r="J64" s="302">
        <v>18274</v>
      </c>
      <c r="K64" s="303">
        <v>7531</v>
      </c>
    </row>
    <row r="65" spans="1:11" ht="14.25">
      <c r="A65" s="319" t="s">
        <v>298</v>
      </c>
      <c r="B65" s="297">
        <v>15866</v>
      </c>
      <c r="C65" s="298">
        <v>16132</v>
      </c>
      <c r="D65" s="299">
        <v>31998</v>
      </c>
      <c r="E65" s="297">
        <v>89</v>
      </c>
      <c r="F65" s="298">
        <v>131</v>
      </c>
      <c r="G65" s="299">
        <v>220</v>
      </c>
      <c r="H65" s="300">
        <v>15955</v>
      </c>
      <c r="I65" s="301">
        <v>16263</v>
      </c>
      <c r="J65" s="302">
        <v>32218</v>
      </c>
      <c r="K65" s="303">
        <v>13004</v>
      </c>
    </row>
    <row r="66" spans="1:11" ht="14.25">
      <c r="A66" s="319" t="s">
        <v>299</v>
      </c>
      <c r="B66" s="297">
        <v>10726</v>
      </c>
      <c r="C66" s="298">
        <v>10294</v>
      </c>
      <c r="D66" s="299">
        <v>21020</v>
      </c>
      <c r="E66" s="297">
        <v>93</v>
      </c>
      <c r="F66" s="298">
        <v>116</v>
      </c>
      <c r="G66" s="299">
        <v>209</v>
      </c>
      <c r="H66" s="300">
        <v>10819</v>
      </c>
      <c r="I66" s="301">
        <v>10410</v>
      </c>
      <c r="J66" s="302">
        <v>21229</v>
      </c>
      <c r="K66" s="305">
        <v>7844</v>
      </c>
    </row>
    <row r="67" spans="1:11" ht="14.25">
      <c r="A67" s="319" t="s">
        <v>300</v>
      </c>
      <c r="B67" s="297">
        <v>10182</v>
      </c>
      <c r="C67" s="298">
        <v>10073</v>
      </c>
      <c r="D67" s="299">
        <v>20255</v>
      </c>
      <c r="E67" s="297">
        <v>54</v>
      </c>
      <c r="F67" s="298">
        <v>73</v>
      </c>
      <c r="G67" s="299">
        <v>127</v>
      </c>
      <c r="H67" s="300">
        <v>10236</v>
      </c>
      <c r="I67" s="301">
        <v>10146</v>
      </c>
      <c r="J67" s="302">
        <v>20382</v>
      </c>
      <c r="K67" s="295">
        <v>7591</v>
      </c>
    </row>
    <row r="68" spans="1:11" ht="14.25">
      <c r="A68" s="319" t="s">
        <v>301</v>
      </c>
      <c r="B68" s="297">
        <v>7116</v>
      </c>
      <c r="C68" s="298">
        <v>7272</v>
      </c>
      <c r="D68" s="299">
        <v>14388</v>
      </c>
      <c r="E68" s="297">
        <v>27</v>
      </c>
      <c r="F68" s="298">
        <v>55</v>
      </c>
      <c r="G68" s="299">
        <v>82</v>
      </c>
      <c r="H68" s="300">
        <v>7143</v>
      </c>
      <c r="I68" s="301">
        <v>7327</v>
      </c>
      <c r="J68" s="302">
        <v>14470</v>
      </c>
      <c r="K68" s="303">
        <v>5876</v>
      </c>
    </row>
    <row r="69" spans="1:11" ht="14.25">
      <c r="A69" s="319" t="s">
        <v>302</v>
      </c>
      <c r="B69" s="297">
        <v>5964</v>
      </c>
      <c r="C69" s="298">
        <v>5966</v>
      </c>
      <c r="D69" s="299">
        <v>11930</v>
      </c>
      <c r="E69" s="297">
        <v>79</v>
      </c>
      <c r="F69" s="298">
        <v>53</v>
      </c>
      <c r="G69" s="299">
        <v>132</v>
      </c>
      <c r="H69" s="300">
        <v>6043</v>
      </c>
      <c r="I69" s="301">
        <v>6019</v>
      </c>
      <c r="J69" s="302">
        <v>12062</v>
      </c>
      <c r="K69" s="305">
        <v>4705</v>
      </c>
    </row>
    <row r="70" spans="1:11" ht="14.25">
      <c r="A70" s="319" t="s">
        <v>303</v>
      </c>
      <c r="B70" s="297">
        <v>4360</v>
      </c>
      <c r="C70" s="298">
        <v>4378</v>
      </c>
      <c r="D70" s="299">
        <v>8738</v>
      </c>
      <c r="E70" s="297">
        <v>9</v>
      </c>
      <c r="F70" s="298">
        <v>45</v>
      </c>
      <c r="G70" s="299">
        <v>54</v>
      </c>
      <c r="H70" s="300">
        <v>4369</v>
      </c>
      <c r="I70" s="301">
        <v>4423</v>
      </c>
      <c r="J70" s="302">
        <v>8792</v>
      </c>
      <c r="K70" s="305">
        <v>3331</v>
      </c>
    </row>
    <row r="71" spans="1:11" ht="14.25">
      <c r="A71" s="319" t="s">
        <v>304</v>
      </c>
      <c r="B71" s="297">
        <v>5110</v>
      </c>
      <c r="C71" s="298">
        <v>5278</v>
      </c>
      <c r="D71" s="299">
        <v>10388</v>
      </c>
      <c r="E71" s="297">
        <v>9</v>
      </c>
      <c r="F71" s="298">
        <v>37</v>
      </c>
      <c r="G71" s="299">
        <v>46</v>
      </c>
      <c r="H71" s="300">
        <v>5119</v>
      </c>
      <c r="I71" s="301">
        <v>5315</v>
      </c>
      <c r="J71" s="302">
        <v>10434</v>
      </c>
      <c r="K71" s="305">
        <v>3969</v>
      </c>
    </row>
    <row r="72" spans="1:11" ht="14.25">
      <c r="A72" s="319" t="s">
        <v>305</v>
      </c>
      <c r="B72" s="297">
        <v>3717</v>
      </c>
      <c r="C72" s="298">
        <v>3863</v>
      </c>
      <c r="D72" s="299">
        <v>7580</v>
      </c>
      <c r="E72" s="297">
        <v>12</v>
      </c>
      <c r="F72" s="298">
        <v>19</v>
      </c>
      <c r="G72" s="299">
        <v>31</v>
      </c>
      <c r="H72" s="300">
        <v>3729</v>
      </c>
      <c r="I72" s="301">
        <v>3882</v>
      </c>
      <c r="J72" s="302">
        <v>7611</v>
      </c>
      <c r="K72" s="295">
        <v>2897</v>
      </c>
    </row>
    <row r="73" spans="1:11" ht="14.25">
      <c r="A73" s="319" t="s">
        <v>306</v>
      </c>
      <c r="B73" s="297">
        <v>6271</v>
      </c>
      <c r="C73" s="298">
        <v>6413</v>
      </c>
      <c r="D73" s="299">
        <v>12684</v>
      </c>
      <c r="E73" s="297">
        <v>34</v>
      </c>
      <c r="F73" s="298">
        <v>70</v>
      </c>
      <c r="G73" s="299">
        <v>104</v>
      </c>
      <c r="H73" s="300">
        <v>6305</v>
      </c>
      <c r="I73" s="301">
        <v>6483</v>
      </c>
      <c r="J73" s="302">
        <v>12788</v>
      </c>
      <c r="K73" s="303">
        <v>4874</v>
      </c>
    </row>
    <row r="74" spans="1:11" ht="14.25">
      <c r="A74" s="319" t="s">
        <v>307</v>
      </c>
      <c r="B74" s="297">
        <v>1571</v>
      </c>
      <c r="C74" s="298">
        <v>1553</v>
      </c>
      <c r="D74" s="299">
        <v>3124</v>
      </c>
      <c r="E74" s="297">
        <v>3</v>
      </c>
      <c r="F74" s="298">
        <v>8</v>
      </c>
      <c r="G74" s="299">
        <v>11</v>
      </c>
      <c r="H74" s="300">
        <v>1574</v>
      </c>
      <c r="I74" s="301">
        <v>1561</v>
      </c>
      <c r="J74" s="302">
        <v>3135</v>
      </c>
      <c r="K74" s="305">
        <v>1100</v>
      </c>
    </row>
    <row r="75" spans="1:11" ht="14.25">
      <c r="A75" s="319" t="s">
        <v>308</v>
      </c>
      <c r="B75" s="297">
        <v>5765</v>
      </c>
      <c r="C75" s="298">
        <v>5709</v>
      </c>
      <c r="D75" s="299">
        <v>11474</v>
      </c>
      <c r="E75" s="297">
        <v>55</v>
      </c>
      <c r="F75" s="298">
        <v>60</v>
      </c>
      <c r="G75" s="299">
        <v>115</v>
      </c>
      <c r="H75" s="300">
        <v>5820</v>
      </c>
      <c r="I75" s="301">
        <v>5769</v>
      </c>
      <c r="J75" s="302">
        <v>11589</v>
      </c>
      <c r="K75" s="305">
        <v>4126</v>
      </c>
    </row>
    <row r="76" spans="1:11" ht="14.25">
      <c r="A76" s="319" t="s">
        <v>309</v>
      </c>
      <c r="B76" s="297">
        <v>6997</v>
      </c>
      <c r="C76" s="298">
        <v>6837</v>
      </c>
      <c r="D76" s="299">
        <v>13834</v>
      </c>
      <c r="E76" s="297">
        <v>119</v>
      </c>
      <c r="F76" s="298">
        <v>141</v>
      </c>
      <c r="G76" s="299">
        <v>260</v>
      </c>
      <c r="H76" s="300">
        <v>7116</v>
      </c>
      <c r="I76" s="301">
        <v>6978</v>
      </c>
      <c r="J76" s="302">
        <v>14094</v>
      </c>
      <c r="K76" s="295">
        <v>5384</v>
      </c>
    </row>
    <row r="77" spans="1:11" ht="14.25">
      <c r="A77" s="319" t="s">
        <v>310</v>
      </c>
      <c r="B77" s="297">
        <v>15193</v>
      </c>
      <c r="C77" s="298">
        <v>15317</v>
      </c>
      <c r="D77" s="299">
        <v>30510</v>
      </c>
      <c r="E77" s="297">
        <v>481</v>
      </c>
      <c r="F77" s="298">
        <v>516</v>
      </c>
      <c r="G77" s="299">
        <v>997</v>
      </c>
      <c r="H77" s="300">
        <v>15674</v>
      </c>
      <c r="I77" s="301">
        <v>15833</v>
      </c>
      <c r="J77" s="302">
        <v>31507</v>
      </c>
      <c r="K77" s="303">
        <v>12191</v>
      </c>
    </row>
    <row r="78" spans="1:11" ht="14.25">
      <c r="A78" s="319" t="s">
        <v>311</v>
      </c>
      <c r="B78" s="297">
        <v>17383</v>
      </c>
      <c r="C78" s="298">
        <v>17461</v>
      </c>
      <c r="D78" s="299">
        <v>34844</v>
      </c>
      <c r="E78" s="297">
        <v>193</v>
      </c>
      <c r="F78" s="298">
        <v>176</v>
      </c>
      <c r="G78" s="299">
        <v>369</v>
      </c>
      <c r="H78" s="300">
        <v>17576</v>
      </c>
      <c r="I78" s="301">
        <v>17637</v>
      </c>
      <c r="J78" s="302">
        <v>35213</v>
      </c>
      <c r="K78" s="305">
        <v>14280</v>
      </c>
    </row>
    <row r="79" spans="1:11" ht="14.25">
      <c r="A79" s="319" t="s">
        <v>312</v>
      </c>
      <c r="B79" s="297">
        <v>16654</v>
      </c>
      <c r="C79" s="298">
        <v>16404</v>
      </c>
      <c r="D79" s="299">
        <v>33058</v>
      </c>
      <c r="E79" s="297">
        <v>168</v>
      </c>
      <c r="F79" s="298">
        <v>166</v>
      </c>
      <c r="G79" s="299">
        <v>334</v>
      </c>
      <c r="H79" s="300">
        <v>16822</v>
      </c>
      <c r="I79" s="301">
        <v>16570</v>
      </c>
      <c r="J79" s="302">
        <v>33392</v>
      </c>
      <c r="K79" s="295">
        <v>13977</v>
      </c>
    </row>
    <row r="80" spans="1:11" ht="14.25">
      <c r="A80" s="319" t="s">
        <v>313</v>
      </c>
      <c r="B80" s="297">
        <v>23056</v>
      </c>
      <c r="C80" s="298">
        <v>22865</v>
      </c>
      <c r="D80" s="299">
        <v>45921</v>
      </c>
      <c r="E80" s="297">
        <v>180</v>
      </c>
      <c r="F80" s="298">
        <v>197</v>
      </c>
      <c r="G80" s="299">
        <v>377</v>
      </c>
      <c r="H80" s="300">
        <v>23236</v>
      </c>
      <c r="I80" s="301">
        <v>23062</v>
      </c>
      <c r="J80" s="302">
        <v>46298</v>
      </c>
      <c r="K80" s="303">
        <v>18413</v>
      </c>
    </row>
    <row r="81" spans="1:11" ht="15" thickBot="1">
      <c r="A81" s="320" t="s">
        <v>314</v>
      </c>
      <c r="B81" s="321">
        <v>15337</v>
      </c>
      <c r="C81" s="322">
        <v>14976</v>
      </c>
      <c r="D81" s="323">
        <v>30313</v>
      </c>
      <c r="E81" s="321">
        <v>134</v>
      </c>
      <c r="F81" s="322">
        <v>143</v>
      </c>
      <c r="G81" s="323">
        <v>277</v>
      </c>
      <c r="H81" s="324">
        <v>15471</v>
      </c>
      <c r="I81" s="325">
        <v>15119</v>
      </c>
      <c r="J81" s="326">
        <v>30590</v>
      </c>
      <c r="K81" s="327">
        <v>11609</v>
      </c>
    </row>
    <row r="82" spans="1:4" ht="14.25">
      <c r="A82" s="379" t="s">
        <v>318</v>
      </c>
      <c r="C82" s="328"/>
      <c r="D82" s="328"/>
    </row>
    <row r="83" spans="1:4" ht="14.25">
      <c r="A83" s="330" t="s">
        <v>316</v>
      </c>
      <c r="C83" s="328"/>
      <c r="D83" s="328"/>
    </row>
    <row r="84" spans="3:4" ht="14.25">
      <c r="C84" s="328"/>
      <c r="D84" s="328"/>
    </row>
    <row r="85" spans="3:4" ht="14.25">
      <c r="C85" s="328"/>
      <c r="D85" s="328"/>
    </row>
    <row r="86" spans="3:4" ht="14.25">
      <c r="C86" s="328"/>
      <c r="D86" s="328"/>
    </row>
    <row r="87" spans="3:4" ht="14.25">
      <c r="C87" s="328"/>
      <c r="D87" s="328"/>
    </row>
    <row r="88" spans="3:4" ht="14.25">
      <c r="C88" s="328"/>
      <c r="D88" s="328"/>
    </row>
    <row r="89" spans="3:4" ht="14.25">
      <c r="C89" s="328"/>
      <c r="D89" s="328"/>
    </row>
    <row r="90" spans="3:4" ht="14.25">
      <c r="C90" s="328"/>
      <c r="D90" s="328"/>
    </row>
    <row r="91" spans="3:4" ht="14.25">
      <c r="C91" s="328"/>
      <c r="D91" s="328"/>
    </row>
    <row r="92" spans="3:4" ht="14.25">
      <c r="C92" s="328"/>
      <c r="D92" s="328"/>
    </row>
    <row r="93" spans="3:4" ht="14.25">
      <c r="C93" s="328"/>
      <c r="D93" s="328"/>
    </row>
    <row r="94" spans="3:4" ht="14.25">
      <c r="C94" s="328"/>
      <c r="D94" s="328"/>
    </row>
    <row r="95" spans="3:4" ht="14.25">
      <c r="C95" s="328"/>
      <c r="D95" s="328"/>
    </row>
    <row r="96" spans="3:4" ht="14.25">
      <c r="C96" s="328"/>
      <c r="D96" s="328"/>
    </row>
    <row r="97" spans="3:4" ht="14.25">
      <c r="C97" s="328"/>
      <c r="D97" s="328"/>
    </row>
    <row r="98" spans="3:4" ht="14.25">
      <c r="C98" s="328"/>
      <c r="D98" s="328"/>
    </row>
    <row r="99" spans="3:4" ht="14.25">
      <c r="C99" s="328"/>
      <c r="D99" s="328"/>
    </row>
    <row r="100" spans="3:4" ht="14.25">
      <c r="C100" s="328"/>
      <c r="D100" s="328"/>
    </row>
    <row r="101" spans="3:4" ht="14.25">
      <c r="C101" s="328"/>
      <c r="D101" s="328"/>
    </row>
    <row r="102" spans="3:4" ht="14.25">
      <c r="C102" s="328"/>
      <c r="D102" s="328"/>
    </row>
    <row r="103" spans="3:4" ht="14.25">
      <c r="C103" s="328"/>
      <c r="D103" s="328"/>
    </row>
    <row r="104" spans="3:4" ht="14.25">
      <c r="C104" s="328"/>
      <c r="D104" s="328"/>
    </row>
    <row r="105" spans="3:4" ht="14.25">
      <c r="C105" s="328"/>
      <c r="D105" s="328"/>
    </row>
    <row r="106" spans="3:4" ht="14.25">
      <c r="C106" s="328"/>
      <c r="D106" s="328"/>
    </row>
    <row r="107" spans="3:4" ht="14.25">
      <c r="C107" s="328"/>
      <c r="D107" s="328"/>
    </row>
    <row r="108" spans="3:4" ht="14.25">
      <c r="C108" s="328"/>
      <c r="D108" s="328"/>
    </row>
    <row r="109" spans="3:4" ht="14.25">
      <c r="C109" s="328"/>
      <c r="D109" s="328"/>
    </row>
    <row r="110" spans="3:4" ht="14.25">
      <c r="C110" s="328"/>
      <c r="D110" s="328"/>
    </row>
    <row r="111" spans="3:4" ht="14.25">
      <c r="C111" s="328"/>
      <c r="D111" s="328"/>
    </row>
    <row r="112" spans="3:4" ht="14.25">
      <c r="C112" s="328"/>
      <c r="D112" s="328"/>
    </row>
    <row r="113" spans="3:4" ht="14.25">
      <c r="C113" s="328"/>
      <c r="D113" s="328"/>
    </row>
    <row r="114" spans="3:4" ht="14.25">
      <c r="C114" s="328"/>
      <c r="D114" s="328"/>
    </row>
    <row r="115" spans="3:4" ht="14.25">
      <c r="C115" s="328"/>
      <c r="D115" s="328"/>
    </row>
    <row r="116" spans="3:4" ht="14.25">
      <c r="C116" s="328"/>
      <c r="D116" s="328"/>
    </row>
    <row r="117" spans="3:4" ht="14.25">
      <c r="C117" s="328"/>
      <c r="D117" s="328"/>
    </row>
    <row r="118" spans="3:4" ht="14.25">
      <c r="C118" s="328"/>
      <c r="D118" s="328"/>
    </row>
    <row r="119" spans="3:4" ht="14.25">
      <c r="C119" s="328"/>
      <c r="D119" s="328"/>
    </row>
    <row r="120" spans="3:4" ht="14.25">
      <c r="C120" s="328"/>
      <c r="D120" s="328"/>
    </row>
    <row r="121" spans="3:4" ht="14.25">
      <c r="C121" s="328"/>
      <c r="D121" s="328"/>
    </row>
    <row r="122" spans="3:4" ht="14.25">
      <c r="C122" s="328"/>
      <c r="D122" s="328"/>
    </row>
    <row r="123" spans="3:4" ht="14.25">
      <c r="C123" s="328"/>
      <c r="D123" s="328"/>
    </row>
    <row r="124" spans="3:4" ht="14.25">
      <c r="C124" s="328"/>
      <c r="D124" s="328"/>
    </row>
    <row r="125" spans="3:4" ht="14.25">
      <c r="C125" s="328"/>
      <c r="D125" s="328"/>
    </row>
    <row r="126" spans="3:4" ht="14.25">
      <c r="C126" s="328"/>
      <c r="D126" s="328"/>
    </row>
    <row r="127" spans="3:4" ht="14.25">
      <c r="C127" s="328"/>
      <c r="D127" s="328"/>
    </row>
    <row r="128" spans="3:4" ht="14.25">
      <c r="C128" s="328"/>
      <c r="D128" s="328"/>
    </row>
    <row r="129" spans="3:4" ht="14.25">
      <c r="C129" s="328"/>
      <c r="D129" s="328"/>
    </row>
    <row r="130" spans="3:4" ht="14.25">
      <c r="C130" s="328"/>
      <c r="D130" s="328"/>
    </row>
    <row r="131" spans="3:4" ht="14.25">
      <c r="C131" s="328"/>
      <c r="D131" s="328"/>
    </row>
    <row r="132" spans="3:4" ht="14.25">
      <c r="C132" s="328"/>
      <c r="D132" s="328"/>
    </row>
    <row r="133" spans="3:4" ht="14.25">
      <c r="C133" s="328"/>
      <c r="D133" s="328"/>
    </row>
    <row r="134" spans="3:4" ht="14.25">
      <c r="C134" s="328"/>
      <c r="D134" s="328"/>
    </row>
    <row r="135" spans="3:4" ht="14.25">
      <c r="C135" s="328"/>
      <c r="D135" s="328"/>
    </row>
    <row r="136" spans="3:4" ht="14.25">
      <c r="C136" s="328"/>
      <c r="D136" s="328"/>
    </row>
    <row r="137" spans="3:4" ht="14.25">
      <c r="C137" s="328"/>
      <c r="D137" s="328"/>
    </row>
    <row r="138" spans="3:4" ht="14.25">
      <c r="C138" s="328"/>
      <c r="D138" s="328"/>
    </row>
    <row r="139" spans="3:4" ht="14.25">
      <c r="C139" s="328"/>
      <c r="D139" s="328"/>
    </row>
    <row r="140" spans="3:4" ht="14.25">
      <c r="C140" s="328"/>
      <c r="D140" s="328"/>
    </row>
    <row r="141" spans="3:4" ht="14.25">
      <c r="C141" s="328"/>
      <c r="D141" s="328"/>
    </row>
    <row r="142" spans="3:4" ht="14.25">
      <c r="C142" s="328"/>
      <c r="D142" s="328"/>
    </row>
    <row r="143" spans="3:4" ht="14.25">
      <c r="C143" s="328"/>
      <c r="D143" s="328"/>
    </row>
    <row r="144" spans="3:4" ht="14.25">
      <c r="C144" s="328"/>
      <c r="D144" s="328"/>
    </row>
    <row r="145" spans="3:4" ht="14.25">
      <c r="C145" s="328"/>
      <c r="D145" s="328"/>
    </row>
    <row r="146" spans="3:4" ht="14.25">
      <c r="C146" s="328"/>
      <c r="D146" s="328"/>
    </row>
    <row r="147" spans="3:4" ht="14.25">
      <c r="C147" s="328"/>
      <c r="D147" s="328"/>
    </row>
    <row r="148" spans="3:4" ht="14.25">
      <c r="C148" s="328"/>
      <c r="D148" s="328"/>
    </row>
    <row r="149" spans="3:4" ht="14.25">
      <c r="C149" s="328"/>
      <c r="D149" s="328"/>
    </row>
    <row r="150" spans="3:4" ht="14.25">
      <c r="C150" s="328"/>
      <c r="D150" s="328"/>
    </row>
  </sheetData>
  <sheetProtection/>
  <mergeCells count="5">
    <mergeCell ref="B5:J5"/>
    <mergeCell ref="K5:K7"/>
    <mergeCell ref="B6:D6"/>
    <mergeCell ref="E6:G6"/>
    <mergeCell ref="H6:J6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65" r:id="rId2"/>
  <headerFooter scaleWithDoc="0"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workbookViewId="0" topLeftCell="A1">
      <selection activeCell="A1" sqref="A1"/>
    </sheetView>
  </sheetViews>
  <sheetFormatPr defaultColWidth="9.00390625" defaultRowHeight="20.25" customHeight="1"/>
  <cols>
    <col min="1" max="1" width="19.50390625" style="29" customWidth="1"/>
    <col min="2" max="2" width="9.75390625" style="22" bestFit="1" customWidth="1"/>
    <col min="3" max="3" width="8.625" style="22" bestFit="1" customWidth="1"/>
    <col min="4" max="4" width="7.50390625" style="22" customWidth="1"/>
    <col min="5" max="5" width="2.25390625" style="22" customWidth="1"/>
    <col min="6" max="6" width="19.50390625" style="22" customWidth="1"/>
    <col min="7" max="9" width="9.125" style="22" bestFit="1" customWidth="1"/>
    <col min="10" max="10" width="9.125" style="22" customWidth="1"/>
    <col min="11" max="16384" width="9.00390625" style="22" customWidth="1"/>
  </cols>
  <sheetData>
    <row r="1" spans="1:8" s="7" customFormat="1" ht="13.5" customHeight="1">
      <c r="A1" s="329" t="s">
        <v>315</v>
      </c>
      <c r="B1" s="4"/>
      <c r="C1" s="4"/>
      <c r="D1" s="4"/>
      <c r="E1" s="4"/>
      <c r="F1" s="4"/>
      <c r="G1" s="5"/>
      <c r="H1" s="6"/>
    </row>
    <row r="2" ht="17.25" customHeight="1">
      <c r="A2" s="21" t="s">
        <v>65</v>
      </c>
    </row>
    <row r="3" spans="1:10" ht="14.25" thickBot="1">
      <c r="A3" s="72"/>
      <c r="B3" s="24"/>
      <c r="C3" s="24"/>
      <c r="D3" s="25"/>
      <c r="F3" s="23"/>
      <c r="G3" s="24"/>
      <c r="H3" s="24"/>
      <c r="I3" s="25" t="s">
        <v>320</v>
      </c>
      <c r="J3" s="69"/>
    </row>
    <row r="4" spans="1:14" ht="13.5">
      <c r="A4" s="26" t="s">
        <v>66</v>
      </c>
      <c r="B4" s="144" t="s">
        <v>67</v>
      </c>
      <c r="C4" s="180" t="s">
        <v>2</v>
      </c>
      <c r="D4" s="147" t="s">
        <v>3</v>
      </c>
      <c r="F4" s="26" t="s">
        <v>66</v>
      </c>
      <c r="G4" s="144" t="s">
        <v>67</v>
      </c>
      <c r="H4" s="180" t="s">
        <v>2</v>
      </c>
      <c r="I4" s="147" t="s">
        <v>3</v>
      </c>
      <c r="J4" s="68"/>
      <c r="K4" s="67"/>
      <c r="L4" s="67"/>
      <c r="M4" s="67"/>
      <c r="N4" s="67"/>
    </row>
    <row r="5" spans="1:14" ht="13.5">
      <c r="A5" s="27" t="s">
        <v>64</v>
      </c>
      <c r="B5" s="145">
        <f>SUM(B6,B12,B18,B24,B30,B36,B42,B48,B54,B60,G5,G11,G17,G23,G29,G35,G41,G47,G53,G59,G65,G66)</f>
        <v>109856</v>
      </c>
      <c r="C5" s="181">
        <f>SUM(C6,C12,C18,C24,C30,C36,C42,C48,C54,C60,H5,H11,H17,H23,H29,H35,H41,H47,H53,H59,H65,H66)</f>
        <v>54695</v>
      </c>
      <c r="D5" s="98">
        <f>SUM(D6,D12,D18,D24,D30,D36,D42,D48,D54,D60,I5,I11,I17,I23,I29,I35,I41,I47,I53,I59,I65,I66)</f>
        <v>55161</v>
      </c>
      <c r="F5" s="27" t="s">
        <v>321</v>
      </c>
      <c r="G5" s="145">
        <f>SUM(G6:G10)</f>
        <v>6834</v>
      </c>
      <c r="H5" s="181">
        <f>SUM(H6:H10)</f>
        <v>3604</v>
      </c>
      <c r="I5" s="99">
        <f>SUM(I6:I10)</f>
        <v>3230</v>
      </c>
      <c r="J5" s="67"/>
      <c r="K5" s="67"/>
      <c r="L5" s="67"/>
      <c r="M5" s="67"/>
      <c r="N5" s="67"/>
    </row>
    <row r="6" spans="1:14" ht="13.5">
      <c r="A6" s="27" t="s">
        <v>68</v>
      </c>
      <c r="B6" s="145">
        <f>SUM(B7:B11)</f>
        <v>5001</v>
      </c>
      <c r="C6" s="182">
        <f>SUM(C7:C11)</f>
        <v>2576</v>
      </c>
      <c r="D6" s="99">
        <f>SUM(D7:D11)</f>
        <v>2425</v>
      </c>
      <c r="F6" s="27">
        <v>50</v>
      </c>
      <c r="G6" s="145">
        <f>SUM(H6,I6)</f>
        <v>1644</v>
      </c>
      <c r="H6" s="182">
        <v>860</v>
      </c>
      <c r="I6" s="99">
        <v>784</v>
      </c>
      <c r="J6" s="67"/>
      <c r="K6" s="70"/>
      <c r="L6" s="67"/>
      <c r="M6" s="67"/>
      <c r="N6" s="67"/>
    </row>
    <row r="7" spans="1:14" ht="13.5">
      <c r="A7" s="27">
        <v>0</v>
      </c>
      <c r="B7" s="145">
        <f>SUM(C7,D7)</f>
        <v>983</v>
      </c>
      <c r="C7" s="182">
        <v>507</v>
      </c>
      <c r="D7" s="99">
        <v>476</v>
      </c>
      <c r="F7" s="27">
        <v>51</v>
      </c>
      <c r="G7" s="145">
        <f>SUM(H7,I7)</f>
        <v>1452</v>
      </c>
      <c r="H7" s="182">
        <v>782</v>
      </c>
      <c r="I7" s="99">
        <v>670</v>
      </c>
      <c r="J7" s="67"/>
      <c r="K7" s="70"/>
      <c r="L7" s="67"/>
      <c r="M7" s="67"/>
      <c r="N7" s="67"/>
    </row>
    <row r="8" spans="1:14" ht="13.5">
      <c r="A8" s="27">
        <v>1</v>
      </c>
      <c r="B8" s="145">
        <f>SUM(C8,D8)</f>
        <v>992</v>
      </c>
      <c r="C8" s="182">
        <v>506</v>
      </c>
      <c r="D8" s="99">
        <v>486</v>
      </c>
      <c r="F8" s="27">
        <v>52</v>
      </c>
      <c r="G8" s="145">
        <f>SUM(H8,I8)</f>
        <v>1311</v>
      </c>
      <c r="H8" s="182">
        <v>685</v>
      </c>
      <c r="I8" s="99">
        <v>626</v>
      </c>
      <c r="J8" s="67"/>
      <c r="K8" s="70"/>
      <c r="L8" s="67"/>
      <c r="M8" s="67"/>
      <c r="N8" s="67"/>
    </row>
    <row r="9" spans="1:14" ht="13.5">
      <c r="A9" s="27">
        <v>2</v>
      </c>
      <c r="B9" s="145">
        <f>SUM(C9,D9)</f>
        <v>1060</v>
      </c>
      <c r="C9" s="182">
        <v>553</v>
      </c>
      <c r="D9" s="99">
        <v>507</v>
      </c>
      <c r="F9" s="27">
        <v>53</v>
      </c>
      <c r="G9" s="145">
        <f>SUM(H9,I9)</f>
        <v>1236</v>
      </c>
      <c r="H9" s="182">
        <v>643</v>
      </c>
      <c r="I9" s="99">
        <v>593</v>
      </c>
      <c r="J9" s="67"/>
      <c r="K9" s="70"/>
      <c r="L9" s="67"/>
      <c r="M9" s="67"/>
      <c r="N9" s="67"/>
    </row>
    <row r="10" spans="1:14" ht="13.5">
      <c r="A10" s="27">
        <v>3</v>
      </c>
      <c r="B10" s="145">
        <f>SUM(C10,D10)</f>
        <v>978</v>
      </c>
      <c r="C10" s="182">
        <v>497</v>
      </c>
      <c r="D10" s="99">
        <v>481</v>
      </c>
      <c r="F10" s="27">
        <v>54</v>
      </c>
      <c r="G10" s="145">
        <f>SUM(H10,I10)</f>
        <v>1191</v>
      </c>
      <c r="H10" s="182">
        <v>634</v>
      </c>
      <c r="I10" s="99">
        <v>557</v>
      </c>
      <c r="J10" s="67"/>
      <c r="K10" s="70"/>
      <c r="L10" s="67"/>
      <c r="M10" s="67"/>
      <c r="N10" s="67"/>
    </row>
    <row r="11" spans="1:14" ht="13.5">
      <c r="A11" s="27">
        <v>4</v>
      </c>
      <c r="B11" s="145">
        <f>SUM(C11,D11)</f>
        <v>988</v>
      </c>
      <c r="C11" s="182">
        <v>513</v>
      </c>
      <c r="D11" s="99">
        <v>475</v>
      </c>
      <c r="F11" s="27" t="s">
        <v>322</v>
      </c>
      <c r="G11" s="145">
        <f>SUM(G12:G16)</f>
        <v>5448</v>
      </c>
      <c r="H11" s="182">
        <f>SUM(H12:H16)</f>
        <v>2845</v>
      </c>
      <c r="I11" s="99">
        <f>SUM(I12:I16)</f>
        <v>2603</v>
      </c>
      <c r="J11" s="67"/>
      <c r="K11" s="70"/>
      <c r="L11" s="67"/>
      <c r="M11" s="67"/>
      <c r="N11" s="67"/>
    </row>
    <row r="12" spans="1:14" ht="13.5">
      <c r="A12" s="27" t="s">
        <v>323</v>
      </c>
      <c r="B12" s="145">
        <f>SUM(B13:B17)</f>
        <v>4797</v>
      </c>
      <c r="C12" s="182">
        <f>SUM(C13:C17)</f>
        <v>2465</v>
      </c>
      <c r="D12" s="99">
        <f>SUM(D13:D17)</f>
        <v>2332</v>
      </c>
      <c r="F12" s="27">
        <v>55</v>
      </c>
      <c r="G12" s="145">
        <f>SUM(H12,I12)</f>
        <v>1180</v>
      </c>
      <c r="H12" s="182">
        <v>622</v>
      </c>
      <c r="I12" s="99">
        <v>558</v>
      </c>
      <c r="J12" s="67"/>
      <c r="K12" s="70"/>
      <c r="L12" s="67"/>
      <c r="M12" s="67"/>
      <c r="N12" s="67"/>
    </row>
    <row r="13" spans="1:14" ht="13.5">
      <c r="A13" s="27">
        <v>5</v>
      </c>
      <c r="B13" s="145">
        <f>SUM(C13,D13)</f>
        <v>974</v>
      </c>
      <c r="C13" s="182">
        <v>519</v>
      </c>
      <c r="D13" s="99">
        <v>455</v>
      </c>
      <c r="F13" s="27">
        <v>56</v>
      </c>
      <c r="G13" s="145">
        <f>SUM(H13,I13)</f>
        <v>1130</v>
      </c>
      <c r="H13" s="182">
        <v>592</v>
      </c>
      <c r="I13" s="99">
        <v>538</v>
      </c>
      <c r="J13" s="67"/>
      <c r="K13" s="70"/>
      <c r="L13" s="67"/>
      <c r="M13" s="67"/>
      <c r="N13" s="67"/>
    </row>
    <row r="14" spans="1:14" ht="13.5">
      <c r="A14" s="27">
        <v>6</v>
      </c>
      <c r="B14" s="145">
        <f>SUM(C14,D14)</f>
        <v>955</v>
      </c>
      <c r="C14" s="182">
        <v>488</v>
      </c>
      <c r="D14" s="99">
        <v>467</v>
      </c>
      <c r="F14" s="27">
        <v>57</v>
      </c>
      <c r="G14" s="145">
        <f>SUM(H14,I14)</f>
        <v>1122</v>
      </c>
      <c r="H14" s="182">
        <v>591</v>
      </c>
      <c r="I14" s="99">
        <v>531</v>
      </c>
      <c r="J14" s="67"/>
      <c r="K14" s="70"/>
      <c r="L14" s="67"/>
      <c r="M14" s="67"/>
      <c r="N14" s="67"/>
    </row>
    <row r="15" spans="1:14" ht="13.5">
      <c r="A15" s="27">
        <v>7</v>
      </c>
      <c r="B15" s="145">
        <f>SUM(C15,D15)</f>
        <v>943</v>
      </c>
      <c r="C15" s="182">
        <v>477</v>
      </c>
      <c r="D15" s="99">
        <v>466</v>
      </c>
      <c r="F15" s="27">
        <v>58</v>
      </c>
      <c r="G15" s="145">
        <f>SUM(H15,I15)</f>
        <v>1037</v>
      </c>
      <c r="H15" s="182">
        <v>535</v>
      </c>
      <c r="I15" s="99">
        <v>502</v>
      </c>
      <c r="J15" s="67"/>
      <c r="K15" s="70"/>
      <c r="L15" s="67"/>
      <c r="M15" s="67"/>
      <c r="N15" s="67"/>
    </row>
    <row r="16" spans="1:14" ht="13.5">
      <c r="A16" s="27">
        <v>8</v>
      </c>
      <c r="B16" s="145">
        <f>SUM(C16,D16)</f>
        <v>991</v>
      </c>
      <c r="C16" s="182">
        <v>501</v>
      </c>
      <c r="D16" s="99">
        <v>490</v>
      </c>
      <c r="F16" s="27">
        <v>59</v>
      </c>
      <c r="G16" s="145">
        <f>SUM(H16,I16)</f>
        <v>979</v>
      </c>
      <c r="H16" s="182">
        <v>505</v>
      </c>
      <c r="I16" s="99">
        <v>474</v>
      </c>
      <c r="J16" s="67"/>
      <c r="K16" s="70"/>
      <c r="L16" s="67"/>
      <c r="M16" s="67"/>
      <c r="N16" s="67"/>
    </row>
    <row r="17" spans="1:14" ht="13.5">
      <c r="A17" s="27">
        <v>9</v>
      </c>
      <c r="B17" s="145">
        <f>SUM(C17,D17)</f>
        <v>934</v>
      </c>
      <c r="C17" s="182">
        <v>480</v>
      </c>
      <c r="D17" s="99">
        <v>454</v>
      </c>
      <c r="F17" s="27" t="s">
        <v>324</v>
      </c>
      <c r="G17" s="145">
        <f>SUM(G18:G22)</f>
        <v>6042</v>
      </c>
      <c r="H17" s="182">
        <f>SUM(H18:H22)</f>
        <v>3008</v>
      </c>
      <c r="I17" s="99">
        <f>SUM(I18:I22)</f>
        <v>3034</v>
      </c>
      <c r="J17" s="67"/>
      <c r="K17" s="70"/>
      <c r="L17" s="67"/>
      <c r="M17" s="67"/>
      <c r="N17" s="67"/>
    </row>
    <row r="18" spans="1:14" ht="13.5">
      <c r="A18" s="27" t="s">
        <v>325</v>
      </c>
      <c r="B18" s="145">
        <f>SUM(B19:B23)</f>
        <v>4868</v>
      </c>
      <c r="C18" s="182">
        <f>SUM(C19:C23)</f>
        <v>2521</v>
      </c>
      <c r="D18" s="99">
        <f>SUM(D19:D23)</f>
        <v>2347</v>
      </c>
      <c r="F18" s="27">
        <v>60</v>
      </c>
      <c r="G18" s="145">
        <f>SUM(H18,I18)</f>
        <v>1064</v>
      </c>
      <c r="H18" s="182">
        <v>526</v>
      </c>
      <c r="I18" s="99">
        <v>538</v>
      </c>
      <c r="J18" s="67"/>
      <c r="K18" s="70"/>
      <c r="L18" s="67"/>
      <c r="M18" s="67"/>
      <c r="N18" s="67"/>
    </row>
    <row r="19" spans="1:14" ht="13.5">
      <c r="A19" s="27">
        <v>10</v>
      </c>
      <c r="B19" s="145">
        <f>SUM(C19,D19)</f>
        <v>937</v>
      </c>
      <c r="C19" s="182">
        <v>473</v>
      </c>
      <c r="D19" s="99">
        <v>464</v>
      </c>
      <c r="F19" s="27">
        <v>61</v>
      </c>
      <c r="G19" s="145">
        <f>SUM(H19,I19)</f>
        <v>1055</v>
      </c>
      <c r="H19" s="182">
        <v>549</v>
      </c>
      <c r="I19" s="99">
        <v>506</v>
      </c>
      <c r="J19" s="67"/>
      <c r="K19" s="70"/>
      <c r="L19" s="67"/>
      <c r="M19" s="67"/>
      <c r="N19" s="67"/>
    </row>
    <row r="20" spans="1:14" ht="13.5">
      <c r="A20" s="27">
        <v>11</v>
      </c>
      <c r="B20" s="145">
        <f>SUM(C20,D20)</f>
        <v>964</v>
      </c>
      <c r="C20" s="182">
        <v>503</v>
      </c>
      <c r="D20" s="99">
        <v>461</v>
      </c>
      <c r="F20" s="27">
        <v>62</v>
      </c>
      <c r="G20" s="145">
        <f>SUM(H20,I20)</f>
        <v>1254</v>
      </c>
      <c r="H20" s="182">
        <v>645</v>
      </c>
      <c r="I20" s="99">
        <v>609</v>
      </c>
      <c r="J20" s="67"/>
      <c r="K20" s="70"/>
      <c r="L20" s="67"/>
      <c r="M20" s="67"/>
      <c r="N20" s="67"/>
    </row>
    <row r="21" spans="1:14" ht="13.5">
      <c r="A21" s="27">
        <v>12</v>
      </c>
      <c r="B21" s="145">
        <f>SUM(C21,D21)</f>
        <v>985</v>
      </c>
      <c r="C21" s="182">
        <v>496</v>
      </c>
      <c r="D21" s="99">
        <v>489</v>
      </c>
      <c r="F21" s="27">
        <v>63</v>
      </c>
      <c r="G21" s="145">
        <f>SUM(H21,I21)</f>
        <v>1306</v>
      </c>
      <c r="H21" s="182">
        <v>627</v>
      </c>
      <c r="I21" s="99">
        <v>679</v>
      </c>
      <c r="J21" s="67"/>
      <c r="K21" s="70"/>
      <c r="L21" s="67"/>
      <c r="M21" s="67"/>
      <c r="N21" s="67"/>
    </row>
    <row r="22" spans="1:14" ht="13.5">
      <c r="A22" s="27">
        <v>13</v>
      </c>
      <c r="B22" s="145">
        <f>SUM(C22,D22)</f>
        <v>995</v>
      </c>
      <c r="C22" s="182">
        <v>508</v>
      </c>
      <c r="D22" s="99">
        <v>487</v>
      </c>
      <c r="F22" s="27">
        <v>64</v>
      </c>
      <c r="G22" s="145">
        <f>SUM(H22,I22)</f>
        <v>1363</v>
      </c>
      <c r="H22" s="182">
        <v>661</v>
      </c>
      <c r="I22" s="99">
        <v>702</v>
      </c>
      <c r="J22" s="67"/>
      <c r="K22" s="70"/>
      <c r="L22" s="67"/>
      <c r="M22" s="67"/>
      <c r="N22" s="67"/>
    </row>
    <row r="23" spans="1:14" ht="13.5">
      <c r="A23" s="27">
        <v>14</v>
      </c>
      <c r="B23" s="145">
        <f>SUM(C23,D23)</f>
        <v>987</v>
      </c>
      <c r="C23" s="182">
        <v>541</v>
      </c>
      <c r="D23" s="99">
        <v>446</v>
      </c>
      <c r="F23" s="27" t="s">
        <v>326</v>
      </c>
      <c r="G23" s="145">
        <f>SUM(G24:G28)</f>
        <v>7774</v>
      </c>
      <c r="H23" s="182">
        <f>SUM(H24:H28)</f>
        <v>3702</v>
      </c>
      <c r="I23" s="99">
        <f>SUM(I24:I28)</f>
        <v>4072</v>
      </c>
      <c r="J23" s="67"/>
      <c r="K23" s="70"/>
      <c r="L23" s="67"/>
      <c r="M23" s="67"/>
      <c r="N23" s="67"/>
    </row>
    <row r="24" spans="1:14" ht="13.5">
      <c r="A24" s="27" t="s">
        <v>327</v>
      </c>
      <c r="B24" s="145">
        <f>SUM(B25:B29)</f>
        <v>5114</v>
      </c>
      <c r="C24" s="182">
        <f>SUM(C25:C29)</f>
        <v>2560</v>
      </c>
      <c r="D24" s="99">
        <f>SUM(D25:D29)</f>
        <v>2554</v>
      </c>
      <c r="F24" s="27">
        <v>65</v>
      </c>
      <c r="G24" s="145">
        <f>SUM(H24,I24)</f>
        <v>1458</v>
      </c>
      <c r="H24" s="182">
        <v>687</v>
      </c>
      <c r="I24" s="99">
        <v>771</v>
      </c>
      <c r="J24" s="67"/>
      <c r="K24" s="70"/>
      <c r="L24" s="67"/>
      <c r="M24" s="67"/>
      <c r="N24" s="67"/>
    </row>
    <row r="25" spans="1:14" ht="13.5">
      <c r="A25" s="27">
        <v>15</v>
      </c>
      <c r="B25" s="145">
        <f aca="true" t="shared" si="0" ref="B25:B65">SUM(C25,D25)</f>
        <v>1029</v>
      </c>
      <c r="C25" s="182">
        <v>535</v>
      </c>
      <c r="D25" s="99">
        <v>494</v>
      </c>
      <c r="F25" s="27">
        <v>66</v>
      </c>
      <c r="G25" s="145">
        <f>SUM(H25,I25)</f>
        <v>1777</v>
      </c>
      <c r="H25" s="182">
        <v>876</v>
      </c>
      <c r="I25" s="99">
        <v>901</v>
      </c>
      <c r="J25" s="67"/>
      <c r="K25" s="70"/>
      <c r="L25" s="67"/>
      <c r="M25" s="67"/>
      <c r="N25" s="67"/>
    </row>
    <row r="26" spans="1:14" ht="13.5">
      <c r="A26" s="27">
        <v>16</v>
      </c>
      <c r="B26" s="145">
        <f t="shared" si="0"/>
        <v>968</v>
      </c>
      <c r="C26" s="182">
        <v>488</v>
      </c>
      <c r="D26" s="99">
        <v>480</v>
      </c>
      <c r="F26" s="27">
        <v>67</v>
      </c>
      <c r="G26" s="145">
        <f>SUM(H26,I26)</f>
        <v>1717</v>
      </c>
      <c r="H26" s="182">
        <v>824</v>
      </c>
      <c r="I26" s="99">
        <v>893</v>
      </c>
      <c r="J26" s="67"/>
      <c r="K26" s="70"/>
      <c r="L26" s="67"/>
      <c r="M26" s="67"/>
      <c r="N26" s="67"/>
    </row>
    <row r="27" spans="1:10" ht="13.5">
      <c r="A27" s="27">
        <v>17</v>
      </c>
      <c r="B27" s="145">
        <f t="shared" si="0"/>
        <v>1025</v>
      </c>
      <c r="C27" s="182">
        <v>517</v>
      </c>
      <c r="D27" s="99">
        <v>508</v>
      </c>
      <c r="F27" s="27">
        <v>68</v>
      </c>
      <c r="G27" s="145">
        <f>SUM(H27,I27)</f>
        <v>1707</v>
      </c>
      <c r="H27" s="182">
        <v>801</v>
      </c>
      <c r="I27" s="99">
        <v>906</v>
      </c>
      <c r="J27" s="67"/>
    </row>
    <row r="28" spans="1:10" ht="13.5">
      <c r="A28" s="27">
        <v>18</v>
      </c>
      <c r="B28" s="145">
        <f t="shared" si="0"/>
        <v>999</v>
      </c>
      <c r="C28" s="182">
        <v>490</v>
      </c>
      <c r="D28" s="99">
        <v>509</v>
      </c>
      <c r="F28" s="27">
        <v>69</v>
      </c>
      <c r="G28" s="145">
        <f>SUM(H28,I28)</f>
        <v>1115</v>
      </c>
      <c r="H28" s="182">
        <v>514</v>
      </c>
      <c r="I28" s="99">
        <v>601</v>
      </c>
      <c r="J28" s="67"/>
    </row>
    <row r="29" spans="1:10" ht="13.5">
      <c r="A29" s="27">
        <v>19</v>
      </c>
      <c r="B29" s="145">
        <f t="shared" si="0"/>
        <v>1093</v>
      </c>
      <c r="C29" s="182">
        <v>530</v>
      </c>
      <c r="D29" s="99">
        <v>563</v>
      </c>
      <c r="F29" s="27" t="s">
        <v>328</v>
      </c>
      <c r="G29" s="145">
        <f>SUM(G30:G34)</f>
        <v>7068</v>
      </c>
      <c r="H29" s="182">
        <f>SUM(H30:H34)</f>
        <v>3294</v>
      </c>
      <c r="I29" s="99">
        <f>SUM(I30:I34)</f>
        <v>3774</v>
      </c>
      <c r="J29" s="67"/>
    </row>
    <row r="30" spans="1:10" ht="13.5">
      <c r="A30" s="27" t="s">
        <v>329</v>
      </c>
      <c r="B30" s="145">
        <f>SUM(B31:B35)</f>
        <v>5756</v>
      </c>
      <c r="C30" s="182">
        <f>SUM(C31:C35)</f>
        <v>2780</v>
      </c>
      <c r="D30" s="99">
        <f>SUM(D31:D35)</f>
        <v>2976</v>
      </c>
      <c r="F30" s="27">
        <v>70</v>
      </c>
      <c r="G30" s="145">
        <f>SUM(H30,I30)</f>
        <v>1219</v>
      </c>
      <c r="H30" s="182">
        <v>544</v>
      </c>
      <c r="I30" s="99">
        <v>675</v>
      </c>
      <c r="J30" s="67"/>
    </row>
    <row r="31" spans="1:10" ht="13.5">
      <c r="A31" s="27">
        <v>20</v>
      </c>
      <c r="B31" s="145">
        <f t="shared" si="0"/>
        <v>1081</v>
      </c>
      <c r="C31" s="182">
        <v>542</v>
      </c>
      <c r="D31" s="99">
        <v>539</v>
      </c>
      <c r="F31" s="27">
        <v>71</v>
      </c>
      <c r="G31" s="145">
        <f>SUM(H31,I31)</f>
        <v>1462</v>
      </c>
      <c r="H31" s="182">
        <v>679</v>
      </c>
      <c r="I31" s="99">
        <v>783</v>
      </c>
      <c r="J31" s="67"/>
    </row>
    <row r="32" spans="1:10" ht="13.5">
      <c r="A32" s="27">
        <v>21</v>
      </c>
      <c r="B32" s="145">
        <f t="shared" si="0"/>
        <v>1127</v>
      </c>
      <c r="C32" s="182">
        <v>554</v>
      </c>
      <c r="D32" s="99">
        <v>573</v>
      </c>
      <c r="F32" s="27">
        <v>72</v>
      </c>
      <c r="G32" s="145">
        <f>SUM(H32,I32)</f>
        <v>1485</v>
      </c>
      <c r="H32" s="182">
        <v>697</v>
      </c>
      <c r="I32" s="99">
        <v>788</v>
      </c>
      <c r="J32" s="67"/>
    </row>
    <row r="33" spans="1:10" ht="13.5">
      <c r="A33" s="27">
        <v>22</v>
      </c>
      <c r="B33" s="145">
        <f t="shared" si="0"/>
        <v>1144</v>
      </c>
      <c r="C33" s="182">
        <v>554</v>
      </c>
      <c r="D33" s="99">
        <v>590</v>
      </c>
      <c r="F33" s="27">
        <v>73</v>
      </c>
      <c r="G33" s="145">
        <f>SUM(H33,I33)</f>
        <v>1470</v>
      </c>
      <c r="H33" s="182">
        <v>711</v>
      </c>
      <c r="I33" s="99">
        <v>759</v>
      </c>
      <c r="J33" s="67"/>
    </row>
    <row r="34" spans="1:10" ht="13.5">
      <c r="A34" s="27">
        <v>23</v>
      </c>
      <c r="B34" s="145">
        <f t="shared" si="0"/>
        <v>1238</v>
      </c>
      <c r="C34" s="182">
        <v>584</v>
      </c>
      <c r="D34" s="99">
        <v>654</v>
      </c>
      <c r="F34" s="27">
        <v>74</v>
      </c>
      <c r="G34" s="145">
        <f>SUM(H34,I34)</f>
        <v>1432</v>
      </c>
      <c r="H34" s="182">
        <v>663</v>
      </c>
      <c r="I34" s="99">
        <v>769</v>
      </c>
      <c r="J34" s="67"/>
    </row>
    <row r="35" spans="1:10" ht="13.5">
      <c r="A35" s="27">
        <v>24</v>
      </c>
      <c r="B35" s="145">
        <f t="shared" si="0"/>
        <v>1166</v>
      </c>
      <c r="C35" s="182">
        <v>546</v>
      </c>
      <c r="D35" s="99">
        <v>620</v>
      </c>
      <c r="F35" s="27" t="s">
        <v>330</v>
      </c>
      <c r="G35" s="145">
        <f>SUM(G36:G40)</f>
        <v>5437</v>
      </c>
      <c r="H35" s="182">
        <f>SUM(H36:H40)</f>
        <v>2536</v>
      </c>
      <c r="I35" s="99">
        <f>SUM(I36:I40)</f>
        <v>2901</v>
      </c>
      <c r="J35" s="67"/>
    </row>
    <row r="36" spans="1:10" ht="13.5">
      <c r="A36" s="27" t="s">
        <v>331</v>
      </c>
      <c r="B36" s="145">
        <f>SUM(B37:B41)</f>
        <v>6068</v>
      </c>
      <c r="C36" s="182">
        <f>SUM(C37:C41)</f>
        <v>3002</v>
      </c>
      <c r="D36" s="99">
        <f>SUM(D37:D41)</f>
        <v>3066</v>
      </c>
      <c r="F36" s="27">
        <v>75</v>
      </c>
      <c r="G36" s="145">
        <f>SUM(H36,I36)</f>
        <v>1308</v>
      </c>
      <c r="H36" s="182">
        <v>615</v>
      </c>
      <c r="I36" s="99">
        <v>693</v>
      </c>
      <c r="J36" s="67"/>
    </row>
    <row r="37" spans="1:10" ht="13.5">
      <c r="A37" s="27">
        <v>25</v>
      </c>
      <c r="B37" s="145">
        <f t="shared" si="0"/>
        <v>1185</v>
      </c>
      <c r="C37" s="182">
        <v>565</v>
      </c>
      <c r="D37" s="99">
        <v>620</v>
      </c>
      <c r="F37" s="27">
        <v>76</v>
      </c>
      <c r="G37" s="145">
        <f>SUM(H37,I37)</f>
        <v>1135</v>
      </c>
      <c r="H37" s="182">
        <v>529</v>
      </c>
      <c r="I37" s="99">
        <v>606</v>
      </c>
      <c r="J37" s="67"/>
    </row>
    <row r="38" spans="1:10" ht="13.5">
      <c r="A38" s="27">
        <v>26</v>
      </c>
      <c r="B38" s="145">
        <f t="shared" si="0"/>
        <v>1118</v>
      </c>
      <c r="C38" s="182">
        <v>542</v>
      </c>
      <c r="D38" s="99">
        <v>576</v>
      </c>
      <c r="F38" s="27">
        <v>77</v>
      </c>
      <c r="G38" s="145">
        <f>SUM(H38,I38)</f>
        <v>1089</v>
      </c>
      <c r="H38" s="182">
        <v>505</v>
      </c>
      <c r="I38" s="99">
        <v>584</v>
      </c>
      <c r="J38" s="67"/>
    </row>
    <row r="39" spans="1:10" ht="13.5">
      <c r="A39" s="27">
        <v>27</v>
      </c>
      <c r="B39" s="145">
        <f t="shared" si="0"/>
        <v>1207</v>
      </c>
      <c r="C39" s="182">
        <v>620</v>
      </c>
      <c r="D39" s="99">
        <v>587</v>
      </c>
      <c r="F39" s="27">
        <v>78</v>
      </c>
      <c r="G39" s="145">
        <f>SUM(H39,I39)</f>
        <v>969</v>
      </c>
      <c r="H39" s="182">
        <v>456</v>
      </c>
      <c r="I39" s="99">
        <v>513</v>
      </c>
      <c r="J39" s="67"/>
    </row>
    <row r="40" spans="1:10" ht="13.5">
      <c r="A40" s="27">
        <v>28</v>
      </c>
      <c r="B40" s="145">
        <f t="shared" si="0"/>
        <v>1217</v>
      </c>
      <c r="C40" s="182">
        <v>598</v>
      </c>
      <c r="D40" s="99">
        <v>619</v>
      </c>
      <c r="F40" s="27">
        <v>79</v>
      </c>
      <c r="G40" s="145">
        <f>SUM(H40,I40)</f>
        <v>936</v>
      </c>
      <c r="H40" s="182">
        <v>431</v>
      </c>
      <c r="I40" s="99">
        <v>505</v>
      </c>
      <c r="J40" s="67"/>
    </row>
    <row r="41" spans="1:10" ht="13.5">
      <c r="A41" s="27">
        <v>29</v>
      </c>
      <c r="B41" s="145">
        <f t="shared" si="0"/>
        <v>1341</v>
      </c>
      <c r="C41" s="182">
        <v>677</v>
      </c>
      <c r="D41" s="99">
        <v>664</v>
      </c>
      <c r="F41" s="27" t="s">
        <v>332</v>
      </c>
      <c r="G41" s="145">
        <f>SUM(G42:G46)</f>
        <v>3220</v>
      </c>
      <c r="H41" s="182">
        <f>SUM(H42:H46)</f>
        <v>1437</v>
      </c>
      <c r="I41" s="99">
        <f>SUM(I42:I46)</f>
        <v>1783</v>
      </c>
      <c r="J41" s="67"/>
    </row>
    <row r="42" spans="1:10" ht="13.5">
      <c r="A42" s="27" t="s">
        <v>333</v>
      </c>
      <c r="B42" s="145">
        <f>SUM(B43:B47)</f>
        <v>7351</v>
      </c>
      <c r="C42" s="182">
        <f>SUM(C43:C47)</f>
        <v>3689</v>
      </c>
      <c r="D42" s="99">
        <f>SUM(D43:D47)</f>
        <v>3662</v>
      </c>
      <c r="F42" s="27">
        <v>80</v>
      </c>
      <c r="G42" s="145">
        <f>SUM(H42,I42)</f>
        <v>815</v>
      </c>
      <c r="H42" s="182">
        <v>390</v>
      </c>
      <c r="I42" s="99">
        <v>425</v>
      </c>
      <c r="J42" s="67"/>
    </row>
    <row r="43" spans="1:10" ht="13.5">
      <c r="A43" s="27">
        <v>30</v>
      </c>
      <c r="B43" s="145">
        <f t="shared" si="0"/>
        <v>1410</v>
      </c>
      <c r="C43" s="182">
        <v>692</v>
      </c>
      <c r="D43" s="99">
        <v>718</v>
      </c>
      <c r="F43" s="27">
        <v>81</v>
      </c>
      <c r="G43" s="145">
        <f>SUM(H43,I43)</f>
        <v>712</v>
      </c>
      <c r="H43" s="182">
        <v>320</v>
      </c>
      <c r="I43" s="99">
        <v>392</v>
      </c>
      <c r="J43" s="67"/>
    </row>
    <row r="44" spans="1:10" ht="13.5">
      <c r="A44" s="27">
        <v>31</v>
      </c>
      <c r="B44" s="145">
        <f t="shared" si="0"/>
        <v>1480</v>
      </c>
      <c r="C44" s="182">
        <v>732</v>
      </c>
      <c r="D44" s="99">
        <v>748</v>
      </c>
      <c r="F44" s="27">
        <v>82</v>
      </c>
      <c r="G44" s="145">
        <f>SUM(H44,I44)</f>
        <v>681</v>
      </c>
      <c r="H44" s="182">
        <v>309</v>
      </c>
      <c r="I44" s="99">
        <v>372</v>
      </c>
      <c r="J44" s="67"/>
    </row>
    <row r="45" spans="1:10" ht="13.5">
      <c r="A45" s="27">
        <v>32</v>
      </c>
      <c r="B45" s="145">
        <f t="shared" si="0"/>
        <v>1473</v>
      </c>
      <c r="C45" s="182">
        <v>758</v>
      </c>
      <c r="D45" s="99">
        <v>715</v>
      </c>
      <c r="F45" s="27">
        <v>83</v>
      </c>
      <c r="G45" s="145">
        <f>SUM(H45,I45)</f>
        <v>567</v>
      </c>
      <c r="H45" s="182">
        <v>236</v>
      </c>
      <c r="I45" s="99">
        <v>331</v>
      </c>
      <c r="J45" s="67"/>
    </row>
    <row r="46" spans="1:10" ht="13.5">
      <c r="A46" s="27">
        <v>33</v>
      </c>
      <c r="B46" s="145">
        <f t="shared" si="0"/>
        <v>1462</v>
      </c>
      <c r="C46" s="182">
        <v>739</v>
      </c>
      <c r="D46" s="99">
        <v>723</v>
      </c>
      <c r="F46" s="27">
        <v>84</v>
      </c>
      <c r="G46" s="145">
        <f>SUM(H46,I46)</f>
        <v>445</v>
      </c>
      <c r="H46" s="182">
        <v>182</v>
      </c>
      <c r="I46" s="99">
        <v>263</v>
      </c>
      <c r="J46" s="67"/>
    </row>
    <row r="47" spans="1:10" ht="13.5">
      <c r="A47" s="27">
        <v>34</v>
      </c>
      <c r="B47" s="145">
        <f t="shared" si="0"/>
        <v>1526</v>
      </c>
      <c r="C47" s="182">
        <v>768</v>
      </c>
      <c r="D47" s="99">
        <v>758</v>
      </c>
      <c r="F47" s="27" t="s">
        <v>334</v>
      </c>
      <c r="G47" s="145">
        <f>SUM(G48:G52)</f>
        <v>1495</v>
      </c>
      <c r="H47" s="182">
        <f>SUM(H48:H52)</f>
        <v>559</v>
      </c>
      <c r="I47" s="99">
        <f>SUM(I48:I52)</f>
        <v>936</v>
      </c>
      <c r="J47" s="67"/>
    </row>
    <row r="48" spans="1:14" ht="13.5">
      <c r="A48" s="27" t="s">
        <v>184</v>
      </c>
      <c r="B48" s="145">
        <f>SUM(B49:B53)</f>
        <v>8102</v>
      </c>
      <c r="C48" s="182">
        <f>SUM(C49:C53)</f>
        <v>4217</v>
      </c>
      <c r="D48" s="99">
        <f>SUM(D49:D53)</f>
        <v>3885</v>
      </c>
      <c r="F48" s="27">
        <v>85</v>
      </c>
      <c r="G48" s="145">
        <f>SUM(H48,I48)</f>
        <v>428</v>
      </c>
      <c r="H48" s="182">
        <v>172</v>
      </c>
      <c r="I48" s="99">
        <v>256</v>
      </c>
      <c r="J48" s="67"/>
      <c r="L48" s="67"/>
      <c r="M48" s="67"/>
      <c r="N48" s="67"/>
    </row>
    <row r="49" spans="1:14" ht="13.5">
      <c r="A49" s="27">
        <v>35</v>
      </c>
      <c r="B49" s="145">
        <f t="shared" si="0"/>
        <v>1515</v>
      </c>
      <c r="C49" s="182">
        <v>783</v>
      </c>
      <c r="D49" s="99">
        <v>732</v>
      </c>
      <c r="F49" s="27">
        <v>86</v>
      </c>
      <c r="G49" s="145">
        <f>SUM(H49,I49)</f>
        <v>342</v>
      </c>
      <c r="H49" s="182">
        <v>130</v>
      </c>
      <c r="I49" s="99">
        <v>212</v>
      </c>
      <c r="J49" s="67"/>
      <c r="L49" s="67"/>
      <c r="M49" s="68"/>
      <c r="N49" s="67"/>
    </row>
    <row r="50" spans="1:14" ht="13.5">
      <c r="A50" s="27">
        <v>36</v>
      </c>
      <c r="B50" s="145">
        <f t="shared" si="0"/>
        <v>1597</v>
      </c>
      <c r="C50" s="182">
        <v>820</v>
      </c>
      <c r="D50" s="99">
        <v>777</v>
      </c>
      <c r="F50" s="27">
        <v>87</v>
      </c>
      <c r="G50" s="145">
        <f>SUM(H50,I50)</f>
        <v>284</v>
      </c>
      <c r="H50" s="182">
        <v>103</v>
      </c>
      <c r="I50" s="99">
        <v>181</v>
      </c>
      <c r="J50" s="67"/>
      <c r="L50" s="67"/>
      <c r="M50" s="67"/>
      <c r="N50" s="67"/>
    </row>
    <row r="51" spans="1:10" ht="13.5">
      <c r="A51" s="27">
        <v>37</v>
      </c>
      <c r="B51" s="145">
        <f t="shared" si="0"/>
        <v>1649</v>
      </c>
      <c r="C51" s="182">
        <v>860</v>
      </c>
      <c r="D51" s="99">
        <v>789</v>
      </c>
      <c r="F51" s="27">
        <v>88</v>
      </c>
      <c r="G51" s="145">
        <f>SUM(H51,I51)</f>
        <v>242</v>
      </c>
      <c r="H51" s="182">
        <v>93</v>
      </c>
      <c r="I51" s="99">
        <v>149</v>
      </c>
      <c r="J51" s="67"/>
    </row>
    <row r="52" spans="1:10" ht="13.5">
      <c r="A52" s="27">
        <v>38</v>
      </c>
      <c r="B52" s="145">
        <f t="shared" si="0"/>
        <v>1606</v>
      </c>
      <c r="C52" s="182">
        <v>849</v>
      </c>
      <c r="D52" s="99">
        <v>757</v>
      </c>
      <c r="F52" s="27">
        <v>89</v>
      </c>
      <c r="G52" s="145">
        <f>SUM(H52,I52)</f>
        <v>199</v>
      </c>
      <c r="H52" s="182">
        <v>61</v>
      </c>
      <c r="I52" s="99">
        <v>138</v>
      </c>
      <c r="J52" s="67"/>
    </row>
    <row r="53" spans="1:10" ht="13.5">
      <c r="A53" s="27">
        <v>39</v>
      </c>
      <c r="B53" s="145">
        <f t="shared" si="0"/>
        <v>1735</v>
      </c>
      <c r="C53" s="182">
        <v>905</v>
      </c>
      <c r="D53" s="99">
        <v>830</v>
      </c>
      <c r="F53" s="27" t="s">
        <v>335</v>
      </c>
      <c r="G53" s="145">
        <f>SUM(G54:G58)</f>
        <v>560</v>
      </c>
      <c r="H53" s="182">
        <f>SUM(H54:H58)</f>
        <v>131</v>
      </c>
      <c r="I53" s="99">
        <f>SUM(I54:I58)</f>
        <v>429</v>
      </c>
      <c r="J53" s="67"/>
    </row>
    <row r="54" spans="1:10" ht="13.5">
      <c r="A54" s="27" t="s">
        <v>336</v>
      </c>
      <c r="B54" s="145">
        <f>SUM(B55:B59)</f>
        <v>9947</v>
      </c>
      <c r="C54" s="182">
        <f>SUM(C55:C59)</f>
        <v>5128</v>
      </c>
      <c r="D54" s="99">
        <f>SUM(D55:D59)</f>
        <v>4819</v>
      </c>
      <c r="F54" s="27">
        <v>90</v>
      </c>
      <c r="G54" s="145">
        <f>SUM(H54,I54)</f>
        <v>174</v>
      </c>
      <c r="H54" s="182">
        <v>47</v>
      </c>
      <c r="I54" s="99">
        <v>127</v>
      </c>
      <c r="J54" s="67"/>
    </row>
    <row r="55" spans="1:10" ht="13.5">
      <c r="A55" s="27">
        <v>40</v>
      </c>
      <c r="B55" s="145">
        <f t="shared" si="0"/>
        <v>1889</v>
      </c>
      <c r="C55" s="182">
        <v>971</v>
      </c>
      <c r="D55" s="99">
        <v>918</v>
      </c>
      <c r="F55" s="27">
        <v>91</v>
      </c>
      <c r="G55" s="145">
        <f>SUM(H55,I55)</f>
        <v>127</v>
      </c>
      <c r="H55" s="182">
        <v>29</v>
      </c>
      <c r="I55" s="99">
        <v>98</v>
      </c>
      <c r="J55" s="67"/>
    </row>
    <row r="56" spans="1:10" ht="13.5">
      <c r="A56" s="27">
        <v>41</v>
      </c>
      <c r="B56" s="145">
        <f t="shared" si="0"/>
        <v>1958</v>
      </c>
      <c r="C56" s="182">
        <v>1000</v>
      </c>
      <c r="D56" s="99">
        <v>958</v>
      </c>
      <c r="F56" s="27">
        <v>92</v>
      </c>
      <c r="G56" s="145">
        <f>SUM(H56,I56)</f>
        <v>102</v>
      </c>
      <c r="H56" s="182">
        <v>26</v>
      </c>
      <c r="I56" s="99">
        <v>76</v>
      </c>
      <c r="J56" s="67"/>
    </row>
    <row r="57" spans="1:10" ht="13.5">
      <c r="A57" s="27">
        <v>42</v>
      </c>
      <c r="B57" s="145">
        <f t="shared" si="0"/>
        <v>1984</v>
      </c>
      <c r="C57" s="182">
        <v>1020</v>
      </c>
      <c r="D57" s="99">
        <v>964</v>
      </c>
      <c r="F57" s="27">
        <v>93</v>
      </c>
      <c r="G57" s="145">
        <f>SUM(H57,I57)</f>
        <v>86</v>
      </c>
      <c r="H57" s="182">
        <v>17</v>
      </c>
      <c r="I57" s="99">
        <v>69</v>
      </c>
      <c r="J57" s="67"/>
    </row>
    <row r="58" spans="1:10" ht="13.5">
      <c r="A58" s="27">
        <v>43</v>
      </c>
      <c r="B58" s="145">
        <f t="shared" si="0"/>
        <v>2081</v>
      </c>
      <c r="C58" s="182">
        <v>1075</v>
      </c>
      <c r="D58" s="99">
        <v>1006</v>
      </c>
      <c r="F58" s="27">
        <v>94</v>
      </c>
      <c r="G58" s="145">
        <f>SUM(H58,I58)</f>
        <v>71</v>
      </c>
      <c r="H58" s="182">
        <v>12</v>
      </c>
      <c r="I58" s="99">
        <v>59</v>
      </c>
      <c r="J58" s="67"/>
    </row>
    <row r="59" spans="1:10" ht="13.5">
      <c r="A59" s="27">
        <v>44</v>
      </c>
      <c r="B59" s="145">
        <f t="shared" si="0"/>
        <v>2035</v>
      </c>
      <c r="C59" s="182">
        <v>1062</v>
      </c>
      <c r="D59" s="99">
        <v>973</v>
      </c>
      <c r="F59" s="27" t="s">
        <v>337</v>
      </c>
      <c r="G59" s="145">
        <f>SUM(G60:G64)</f>
        <v>154</v>
      </c>
      <c r="H59" s="182">
        <f>SUM(H60:H64)</f>
        <v>20</v>
      </c>
      <c r="I59" s="99">
        <f>SUM(I60:I64)</f>
        <v>134</v>
      </c>
      <c r="J59" s="67"/>
    </row>
    <row r="60" spans="1:10" ht="13.5">
      <c r="A60" s="27" t="s">
        <v>338</v>
      </c>
      <c r="B60" s="145">
        <f>SUM(B61:B65)</f>
        <v>8794</v>
      </c>
      <c r="C60" s="182">
        <f>SUM(C61:C65)</f>
        <v>4618</v>
      </c>
      <c r="D60" s="99">
        <f>SUM(D61:D65)</f>
        <v>4176</v>
      </c>
      <c r="F60" s="27">
        <v>95</v>
      </c>
      <c r="G60" s="145">
        <f aca="true" t="shared" si="1" ref="G60:G66">SUM(H60,I60)</f>
        <v>58</v>
      </c>
      <c r="H60" s="182">
        <v>6</v>
      </c>
      <c r="I60" s="99">
        <v>52</v>
      </c>
      <c r="J60" s="67"/>
    </row>
    <row r="61" spans="1:10" ht="13.5">
      <c r="A61" s="27">
        <v>45</v>
      </c>
      <c r="B61" s="145">
        <f t="shared" si="0"/>
        <v>1960</v>
      </c>
      <c r="C61" s="182">
        <v>1028</v>
      </c>
      <c r="D61" s="99">
        <v>932</v>
      </c>
      <c r="F61" s="27">
        <v>96</v>
      </c>
      <c r="G61" s="145">
        <f t="shared" si="1"/>
        <v>39</v>
      </c>
      <c r="H61" s="182">
        <v>6</v>
      </c>
      <c r="I61" s="99">
        <v>33</v>
      </c>
      <c r="J61" s="67"/>
    </row>
    <row r="62" spans="1:10" ht="13.5">
      <c r="A62" s="27">
        <v>46</v>
      </c>
      <c r="B62" s="145">
        <f t="shared" si="0"/>
        <v>1952</v>
      </c>
      <c r="C62" s="182">
        <v>1003</v>
      </c>
      <c r="D62" s="99">
        <v>949</v>
      </c>
      <c r="F62" s="27">
        <v>97</v>
      </c>
      <c r="G62" s="145">
        <f t="shared" si="1"/>
        <v>23</v>
      </c>
      <c r="H62" s="182">
        <v>2</v>
      </c>
      <c r="I62" s="99">
        <v>21</v>
      </c>
      <c r="J62" s="67"/>
    </row>
    <row r="63" spans="1:10" ht="13.5">
      <c r="A63" s="27">
        <v>47</v>
      </c>
      <c r="B63" s="145">
        <f t="shared" si="0"/>
        <v>1786</v>
      </c>
      <c r="C63" s="182">
        <v>954</v>
      </c>
      <c r="D63" s="99">
        <v>832</v>
      </c>
      <c r="F63" s="27">
        <v>98</v>
      </c>
      <c r="G63" s="145">
        <f t="shared" si="1"/>
        <v>20</v>
      </c>
      <c r="H63" s="182">
        <v>5</v>
      </c>
      <c r="I63" s="99">
        <v>15</v>
      </c>
      <c r="J63" s="67"/>
    </row>
    <row r="64" spans="1:10" ht="13.5">
      <c r="A64" s="27">
        <v>48</v>
      </c>
      <c r="B64" s="145">
        <f t="shared" si="0"/>
        <v>1730</v>
      </c>
      <c r="C64" s="182">
        <v>913</v>
      </c>
      <c r="D64" s="99">
        <v>817</v>
      </c>
      <c r="F64" s="27">
        <v>99</v>
      </c>
      <c r="G64" s="145">
        <f t="shared" si="1"/>
        <v>14</v>
      </c>
      <c r="H64" s="182">
        <v>1</v>
      </c>
      <c r="I64" s="99">
        <v>13</v>
      </c>
      <c r="J64" s="67"/>
    </row>
    <row r="65" spans="1:10" ht="14.25" thickBot="1">
      <c r="A65" s="28">
        <v>49</v>
      </c>
      <c r="B65" s="146">
        <f t="shared" si="0"/>
        <v>1366</v>
      </c>
      <c r="C65" s="183">
        <v>720</v>
      </c>
      <c r="D65" s="100">
        <v>646</v>
      </c>
      <c r="F65" s="27">
        <v>100</v>
      </c>
      <c r="G65" s="145">
        <f t="shared" si="1"/>
        <v>12</v>
      </c>
      <c r="H65" s="182">
        <v>0</v>
      </c>
      <c r="I65" s="99">
        <v>12</v>
      </c>
      <c r="J65" s="67"/>
    </row>
    <row r="66" spans="1:10" ht="14.25" thickBot="1">
      <c r="A66" s="380" t="s">
        <v>18</v>
      </c>
      <c r="F66" s="28" t="s">
        <v>69</v>
      </c>
      <c r="G66" s="146">
        <f t="shared" si="1"/>
        <v>14</v>
      </c>
      <c r="H66" s="184">
        <v>3</v>
      </c>
      <c r="I66" s="100">
        <v>11</v>
      </c>
      <c r="J66" s="67"/>
    </row>
    <row r="67" spans="1:10" ht="13.5">
      <c r="A67" s="380"/>
      <c r="I67" s="30"/>
      <c r="J67" s="30"/>
    </row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</sheetData>
  <sheetProtection/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84" r:id="rId1"/>
  <headerFooter scaleWithDoc="0" alignWithMargins="0">
    <oddFooter>&amp;R&amp;A</oddFooter>
  </headerFooter>
  <ignoredErrors>
    <ignoredError sqref="B12 B18 B24 B30 B36 B42 B48 B54 B60 G59 G53 G47 G41 G35 G29 G23 G17 G11" formula="1"/>
    <ignoredError sqref="H59:I5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1"/>
  <sheetViews>
    <sheetView showGridLine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2.50390625" style="43" customWidth="1"/>
    <col min="2" max="2" width="9.00390625" style="43" customWidth="1"/>
    <col min="3" max="16384" width="9.00390625" style="43" customWidth="1"/>
  </cols>
  <sheetData>
    <row r="1" spans="1:8" s="7" customFormat="1" ht="13.5" customHeight="1">
      <c r="A1" s="329" t="s">
        <v>315</v>
      </c>
      <c r="B1" s="253"/>
      <c r="C1" s="253"/>
      <c r="D1" s="253"/>
      <c r="E1" s="253"/>
      <c r="F1" s="253"/>
      <c r="G1" s="253"/>
      <c r="H1" s="253"/>
    </row>
    <row r="2" spans="1:8" ht="17.25" customHeight="1">
      <c r="A2" s="255" t="s">
        <v>93</v>
      </c>
      <c r="B2" s="254"/>
      <c r="C2" s="254"/>
      <c r="D2" s="254"/>
      <c r="E2" s="254"/>
      <c r="F2" s="254"/>
      <c r="G2" s="254"/>
      <c r="H2" s="254"/>
    </row>
    <row r="3" spans="1:8" ht="13.5" customHeight="1">
      <c r="A3" s="78" t="s">
        <v>188</v>
      </c>
      <c r="B3" s="254"/>
      <c r="C3" s="254"/>
      <c r="D3" s="254"/>
      <c r="E3" s="254"/>
      <c r="F3" s="254"/>
      <c r="G3" s="254"/>
      <c r="H3" s="254"/>
    </row>
    <row r="4" spans="2:19" ht="14.25" thickBot="1">
      <c r="B4" s="254"/>
      <c r="C4" s="254"/>
      <c r="D4" s="254"/>
      <c r="E4" s="254"/>
      <c r="F4" s="254"/>
      <c r="G4" s="254"/>
      <c r="H4" s="254"/>
      <c r="M4" s="45"/>
      <c r="P4" s="45"/>
      <c r="S4" s="45" t="s">
        <v>214</v>
      </c>
    </row>
    <row r="5" spans="1:19" ht="13.5" customHeight="1">
      <c r="A5" s="427" t="s">
        <v>94</v>
      </c>
      <c r="B5" s="423" t="s">
        <v>162</v>
      </c>
      <c r="C5" s="424"/>
      <c r="D5" s="425"/>
      <c r="E5" s="423" t="s">
        <v>172</v>
      </c>
      <c r="F5" s="424"/>
      <c r="G5" s="425"/>
      <c r="H5" s="423" t="s">
        <v>186</v>
      </c>
      <c r="I5" s="424"/>
      <c r="J5" s="425"/>
      <c r="K5" s="423" t="s">
        <v>201</v>
      </c>
      <c r="L5" s="424"/>
      <c r="M5" s="425"/>
      <c r="N5" s="423" t="s">
        <v>227</v>
      </c>
      <c r="O5" s="424"/>
      <c r="P5" s="425"/>
      <c r="Q5" s="423" t="s">
        <v>339</v>
      </c>
      <c r="R5" s="424"/>
      <c r="S5" s="425"/>
    </row>
    <row r="6" spans="1:19" ht="13.5">
      <c r="A6" s="428"/>
      <c r="B6" s="152" t="s">
        <v>64</v>
      </c>
      <c r="C6" s="171" t="s">
        <v>2</v>
      </c>
      <c r="D6" s="159" t="s">
        <v>3</v>
      </c>
      <c r="E6" s="152" t="s">
        <v>64</v>
      </c>
      <c r="F6" s="171" t="s">
        <v>2</v>
      </c>
      <c r="G6" s="159" t="s">
        <v>3</v>
      </c>
      <c r="H6" s="152" t="s">
        <v>64</v>
      </c>
      <c r="I6" s="171" t="s">
        <v>2</v>
      </c>
      <c r="J6" s="159" t="s">
        <v>3</v>
      </c>
      <c r="K6" s="152" t="s">
        <v>64</v>
      </c>
      <c r="L6" s="171" t="s">
        <v>2</v>
      </c>
      <c r="M6" s="159" t="s">
        <v>3</v>
      </c>
      <c r="N6" s="148" t="s">
        <v>64</v>
      </c>
      <c r="O6" s="171" t="s">
        <v>2</v>
      </c>
      <c r="P6" s="159" t="s">
        <v>3</v>
      </c>
      <c r="Q6" s="148" t="s">
        <v>64</v>
      </c>
      <c r="R6" s="171" t="s">
        <v>2</v>
      </c>
      <c r="S6" s="159" t="s">
        <v>3</v>
      </c>
    </row>
    <row r="7" spans="1:19" ht="16.5" customHeight="1" thickBot="1">
      <c r="A7" s="156" t="s">
        <v>64</v>
      </c>
      <c r="B7" s="153">
        <v>105596</v>
      </c>
      <c r="C7" s="172">
        <v>53094</v>
      </c>
      <c r="D7" s="168">
        <v>52502</v>
      </c>
      <c r="E7" s="153">
        <v>105945</v>
      </c>
      <c r="F7" s="172">
        <v>53222</v>
      </c>
      <c r="G7" s="168">
        <v>52723</v>
      </c>
      <c r="H7" s="153">
        <v>107805</v>
      </c>
      <c r="I7" s="172">
        <v>53912</v>
      </c>
      <c r="J7" s="168">
        <v>53893</v>
      </c>
      <c r="K7" s="153">
        <v>108306</v>
      </c>
      <c r="L7" s="172">
        <v>54184</v>
      </c>
      <c r="M7" s="168">
        <v>54122</v>
      </c>
      <c r="N7" s="149">
        <f>SUM(O7:P7)</f>
        <v>109070</v>
      </c>
      <c r="O7" s="172">
        <v>54427</v>
      </c>
      <c r="P7" s="168">
        <v>54643</v>
      </c>
      <c r="Q7" s="149">
        <f>SUM(R7:S7)</f>
        <v>109856</v>
      </c>
      <c r="R7" s="172">
        <f>'2-1-2'!C5</f>
        <v>54695</v>
      </c>
      <c r="S7" s="168">
        <f>'2-1-2'!D5</f>
        <v>55161</v>
      </c>
    </row>
    <row r="8" spans="1:19" ht="14.25" thickTop="1">
      <c r="A8" s="157" t="s">
        <v>340</v>
      </c>
      <c r="B8" s="154">
        <v>4842</v>
      </c>
      <c r="C8" s="177">
        <v>2461</v>
      </c>
      <c r="D8" s="175">
        <v>2381</v>
      </c>
      <c r="E8" s="154">
        <v>4768</v>
      </c>
      <c r="F8" s="177">
        <v>2448</v>
      </c>
      <c r="G8" s="175">
        <v>2320</v>
      </c>
      <c r="H8" s="154">
        <v>4711</v>
      </c>
      <c r="I8" s="177">
        <v>2423</v>
      </c>
      <c r="J8" s="175">
        <v>2288</v>
      </c>
      <c r="K8" s="154">
        <v>4841</v>
      </c>
      <c r="L8" s="177">
        <v>2523</v>
      </c>
      <c r="M8" s="175">
        <v>2318</v>
      </c>
      <c r="N8" s="150">
        <f>SUM(O8:P8)</f>
        <v>4935</v>
      </c>
      <c r="O8" s="177">
        <v>2569</v>
      </c>
      <c r="P8" s="175">
        <v>2366</v>
      </c>
      <c r="Q8" s="150">
        <f>SUM(R8:S8)</f>
        <v>5001</v>
      </c>
      <c r="R8" s="177">
        <f>'2-1-2'!C6</f>
        <v>2576</v>
      </c>
      <c r="S8" s="175">
        <f>'2-1-2'!D6</f>
        <v>2425</v>
      </c>
    </row>
    <row r="9" spans="1:19" ht="13.5">
      <c r="A9" s="157" t="s">
        <v>175</v>
      </c>
      <c r="B9" s="154">
        <v>4903</v>
      </c>
      <c r="C9" s="177">
        <v>2486</v>
      </c>
      <c r="D9" s="175">
        <v>2417</v>
      </c>
      <c r="E9" s="154">
        <v>4837</v>
      </c>
      <c r="F9" s="177">
        <v>2432</v>
      </c>
      <c r="G9" s="175">
        <v>2405</v>
      </c>
      <c r="H9" s="154">
        <v>4790</v>
      </c>
      <c r="I9" s="177">
        <v>2427</v>
      </c>
      <c r="J9" s="175">
        <v>2363</v>
      </c>
      <c r="K9" s="154">
        <v>4746</v>
      </c>
      <c r="L9" s="177">
        <v>2428</v>
      </c>
      <c r="M9" s="175">
        <v>2318</v>
      </c>
      <c r="N9" s="150">
        <f>SUM(O9:P9)</f>
        <v>4763</v>
      </c>
      <c r="O9" s="177">
        <v>2412</v>
      </c>
      <c r="P9" s="175">
        <v>2351</v>
      </c>
      <c r="Q9" s="150">
        <f>SUM(R9:S9)</f>
        <v>4797</v>
      </c>
      <c r="R9" s="177">
        <f>'2-1-2'!C12</f>
        <v>2465</v>
      </c>
      <c r="S9" s="175">
        <f>'2-1-2'!D12</f>
        <v>2332</v>
      </c>
    </row>
    <row r="10" spans="1:19" ht="13.5">
      <c r="A10" s="157" t="s">
        <v>176</v>
      </c>
      <c r="B10" s="154">
        <v>4977</v>
      </c>
      <c r="C10" s="177">
        <v>2499</v>
      </c>
      <c r="D10" s="175">
        <v>2478</v>
      </c>
      <c r="E10" s="154">
        <v>4977</v>
      </c>
      <c r="F10" s="177">
        <v>2534</v>
      </c>
      <c r="G10" s="175">
        <v>2443</v>
      </c>
      <c r="H10" s="154">
        <v>5017</v>
      </c>
      <c r="I10" s="177">
        <v>2568</v>
      </c>
      <c r="J10" s="175">
        <v>2449</v>
      </c>
      <c r="K10" s="154">
        <v>4983</v>
      </c>
      <c r="L10" s="177">
        <v>2559</v>
      </c>
      <c r="M10" s="175">
        <v>2424</v>
      </c>
      <c r="N10" s="150">
        <f aca="true" t="shared" si="0" ref="N10:N26">SUM(O10:P10)</f>
        <v>4974</v>
      </c>
      <c r="O10" s="177">
        <v>2584</v>
      </c>
      <c r="P10" s="175">
        <v>2390</v>
      </c>
      <c r="Q10" s="150">
        <f aca="true" t="shared" si="1" ref="Q10:Q26">SUM(R10:S10)</f>
        <v>4868</v>
      </c>
      <c r="R10" s="177">
        <f>'2-1-2'!C18</f>
        <v>2521</v>
      </c>
      <c r="S10" s="175">
        <f>'2-1-2'!D18</f>
        <v>2347</v>
      </c>
    </row>
    <row r="11" spans="1:19" ht="13.5">
      <c r="A11" s="157" t="s">
        <v>178</v>
      </c>
      <c r="B11" s="154">
        <v>4750</v>
      </c>
      <c r="C11" s="177">
        <v>2430</v>
      </c>
      <c r="D11" s="175">
        <v>2320</v>
      </c>
      <c r="E11" s="154">
        <v>4890</v>
      </c>
      <c r="F11" s="177">
        <v>2475</v>
      </c>
      <c r="G11" s="175">
        <v>2415</v>
      </c>
      <c r="H11" s="154">
        <v>4948</v>
      </c>
      <c r="I11" s="177">
        <v>2484</v>
      </c>
      <c r="J11" s="175">
        <v>2464</v>
      </c>
      <c r="K11" s="154">
        <v>5040</v>
      </c>
      <c r="L11" s="177">
        <v>2531</v>
      </c>
      <c r="M11" s="175">
        <v>2509</v>
      </c>
      <c r="N11" s="150">
        <f t="shared" si="0"/>
        <v>5039</v>
      </c>
      <c r="O11" s="177">
        <v>2510</v>
      </c>
      <c r="P11" s="175">
        <v>2529</v>
      </c>
      <c r="Q11" s="150">
        <f t="shared" si="1"/>
        <v>5114</v>
      </c>
      <c r="R11" s="177">
        <f>'2-1-2'!C24</f>
        <v>2560</v>
      </c>
      <c r="S11" s="175">
        <f>'2-1-2'!D24</f>
        <v>2554</v>
      </c>
    </row>
    <row r="12" spans="1:19" ht="13.5">
      <c r="A12" s="157" t="s">
        <v>180</v>
      </c>
      <c r="B12" s="154">
        <v>5125</v>
      </c>
      <c r="C12" s="177">
        <v>2532</v>
      </c>
      <c r="D12" s="175">
        <v>2593</v>
      </c>
      <c r="E12" s="154">
        <v>5069</v>
      </c>
      <c r="F12" s="177">
        <v>2496</v>
      </c>
      <c r="G12" s="175">
        <v>2573</v>
      </c>
      <c r="H12" s="154">
        <v>5343</v>
      </c>
      <c r="I12" s="177">
        <v>2639</v>
      </c>
      <c r="J12" s="175">
        <v>2704</v>
      </c>
      <c r="K12" s="154">
        <v>5296</v>
      </c>
      <c r="L12" s="177">
        <v>2636</v>
      </c>
      <c r="M12" s="175">
        <v>2660</v>
      </c>
      <c r="N12" s="150">
        <f t="shared" si="0"/>
        <v>5560</v>
      </c>
      <c r="O12" s="177">
        <v>2716</v>
      </c>
      <c r="P12" s="175">
        <v>2844</v>
      </c>
      <c r="Q12" s="150">
        <f t="shared" si="1"/>
        <v>5756</v>
      </c>
      <c r="R12" s="177">
        <f>'2-1-2'!C30</f>
        <v>2780</v>
      </c>
      <c r="S12" s="175">
        <f>'2-1-2'!D30</f>
        <v>2976</v>
      </c>
    </row>
    <row r="13" spans="1:19" ht="13.5">
      <c r="A13" s="157" t="s">
        <v>341</v>
      </c>
      <c r="B13" s="154">
        <v>6474</v>
      </c>
      <c r="C13" s="177">
        <v>3250</v>
      </c>
      <c r="D13" s="175">
        <v>3224</v>
      </c>
      <c r="E13" s="154">
        <v>6420</v>
      </c>
      <c r="F13" s="177">
        <v>3225</v>
      </c>
      <c r="G13" s="175">
        <v>3195</v>
      </c>
      <c r="H13" s="154">
        <v>6521</v>
      </c>
      <c r="I13" s="177">
        <v>3260</v>
      </c>
      <c r="J13" s="175">
        <v>3261</v>
      </c>
      <c r="K13" s="154">
        <v>6347</v>
      </c>
      <c r="L13" s="177">
        <v>3140</v>
      </c>
      <c r="M13" s="175">
        <v>3207</v>
      </c>
      <c r="N13" s="150">
        <f t="shared" si="0"/>
        <v>6109</v>
      </c>
      <c r="O13" s="177">
        <v>3029</v>
      </c>
      <c r="P13" s="175">
        <v>3080</v>
      </c>
      <c r="Q13" s="150">
        <f t="shared" si="1"/>
        <v>6068</v>
      </c>
      <c r="R13" s="177">
        <f>'2-1-2'!C36</f>
        <v>3002</v>
      </c>
      <c r="S13" s="175">
        <f>'2-1-2'!D36</f>
        <v>3066</v>
      </c>
    </row>
    <row r="14" spans="1:19" ht="13.5">
      <c r="A14" s="157" t="s">
        <v>182</v>
      </c>
      <c r="B14" s="154">
        <v>7815</v>
      </c>
      <c r="C14" s="177">
        <v>4089</v>
      </c>
      <c r="D14" s="175">
        <v>3726</v>
      </c>
      <c r="E14" s="154">
        <v>7490</v>
      </c>
      <c r="F14" s="177">
        <v>3892</v>
      </c>
      <c r="G14" s="175">
        <v>3598</v>
      </c>
      <c r="H14" s="154">
        <v>7575</v>
      </c>
      <c r="I14" s="177">
        <v>3851</v>
      </c>
      <c r="J14" s="175">
        <v>3724</v>
      </c>
      <c r="K14" s="154">
        <v>7413</v>
      </c>
      <c r="L14" s="177">
        <v>3768</v>
      </c>
      <c r="M14" s="175">
        <v>3645</v>
      </c>
      <c r="N14" s="150">
        <f t="shared" si="0"/>
        <v>7383</v>
      </c>
      <c r="O14" s="177">
        <v>3746</v>
      </c>
      <c r="P14" s="175">
        <v>3637</v>
      </c>
      <c r="Q14" s="150">
        <f t="shared" si="1"/>
        <v>7351</v>
      </c>
      <c r="R14" s="177">
        <f>'2-1-2'!C42</f>
        <v>3689</v>
      </c>
      <c r="S14" s="175">
        <f>'2-1-2'!D42</f>
        <v>3662</v>
      </c>
    </row>
    <row r="15" spans="1:19" ht="13.5">
      <c r="A15" s="157" t="s">
        <v>184</v>
      </c>
      <c r="B15" s="154">
        <v>9977</v>
      </c>
      <c r="C15" s="177">
        <v>5201</v>
      </c>
      <c r="D15" s="175">
        <v>4776</v>
      </c>
      <c r="E15" s="154">
        <v>9580</v>
      </c>
      <c r="F15" s="177">
        <v>4999</v>
      </c>
      <c r="G15" s="175">
        <v>4581</v>
      </c>
      <c r="H15" s="154">
        <v>9207</v>
      </c>
      <c r="I15" s="177">
        <v>4778</v>
      </c>
      <c r="J15" s="175">
        <v>4429</v>
      </c>
      <c r="K15" s="154">
        <v>8797</v>
      </c>
      <c r="L15" s="177">
        <v>4569</v>
      </c>
      <c r="M15" s="175">
        <v>4228</v>
      </c>
      <c r="N15" s="150">
        <f t="shared" si="0"/>
        <v>8420</v>
      </c>
      <c r="O15" s="177">
        <v>4369</v>
      </c>
      <c r="P15" s="175">
        <v>4051</v>
      </c>
      <c r="Q15" s="150">
        <f t="shared" si="1"/>
        <v>8102</v>
      </c>
      <c r="R15" s="177">
        <f>'2-1-2'!C48</f>
        <v>4217</v>
      </c>
      <c r="S15" s="175">
        <f>'2-1-2'!D48</f>
        <v>3885</v>
      </c>
    </row>
    <row r="16" spans="1:19" ht="13.5">
      <c r="A16" s="157" t="s">
        <v>342</v>
      </c>
      <c r="B16" s="154">
        <v>8856</v>
      </c>
      <c r="C16" s="177">
        <v>4713</v>
      </c>
      <c r="D16" s="175">
        <v>4143</v>
      </c>
      <c r="E16" s="154">
        <v>9451</v>
      </c>
      <c r="F16" s="177">
        <v>5003</v>
      </c>
      <c r="G16" s="175">
        <v>4448</v>
      </c>
      <c r="H16" s="154">
        <v>9920</v>
      </c>
      <c r="I16" s="177">
        <v>5185</v>
      </c>
      <c r="J16" s="175">
        <v>4735</v>
      </c>
      <c r="K16" s="154">
        <v>10083</v>
      </c>
      <c r="L16" s="177">
        <v>5235</v>
      </c>
      <c r="M16" s="175">
        <v>4848</v>
      </c>
      <c r="N16" s="150">
        <f t="shared" si="0"/>
        <v>10080</v>
      </c>
      <c r="O16" s="177">
        <v>5226</v>
      </c>
      <c r="P16" s="175">
        <v>4854</v>
      </c>
      <c r="Q16" s="150">
        <f t="shared" si="1"/>
        <v>9947</v>
      </c>
      <c r="R16" s="177">
        <f>'2-1-2'!C54</f>
        <v>5128</v>
      </c>
      <c r="S16" s="175">
        <f>'2-1-2'!D54</f>
        <v>4819</v>
      </c>
    </row>
    <row r="17" spans="1:19" ht="13.5">
      <c r="A17" s="157" t="s">
        <v>343</v>
      </c>
      <c r="B17" s="154">
        <v>6776</v>
      </c>
      <c r="C17" s="177">
        <v>3656</v>
      </c>
      <c r="D17" s="175">
        <v>3120</v>
      </c>
      <c r="E17" s="154">
        <v>7001</v>
      </c>
      <c r="F17" s="177">
        <v>3764</v>
      </c>
      <c r="G17" s="175">
        <v>3237</v>
      </c>
      <c r="H17" s="154">
        <v>7609</v>
      </c>
      <c r="I17" s="177">
        <v>4051</v>
      </c>
      <c r="J17" s="175">
        <v>3558</v>
      </c>
      <c r="K17" s="154">
        <v>8057</v>
      </c>
      <c r="L17" s="177">
        <v>4287</v>
      </c>
      <c r="M17" s="175">
        <v>3770</v>
      </c>
      <c r="N17" s="150">
        <f t="shared" si="0"/>
        <v>8528</v>
      </c>
      <c r="O17" s="177">
        <v>4489</v>
      </c>
      <c r="P17" s="175">
        <v>4039</v>
      </c>
      <c r="Q17" s="150">
        <f t="shared" si="1"/>
        <v>8794</v>
      </c>
      <c r="R17" s="177">
        <f>'2-1-2'!C60</f>
        <v>4618</v>
      </c>
      <c r="S17" s="175">
        <f>'2-1-2'!D60</f>
        <v>4176</v>
      </c>
    </row>
    <row r="18" spans="1:19" ht="13.5">
      <c r="A18" s="157" t="s">
        <v>344</v>
      </c>
      <c r="B18" s="154">
        <v>5523</v>
      </c>
      <c r="C18" s="177">
        <v>2926</v>
      </c>
      <c r="D18" s="175">
        <v>2597</v>
      </c>
      <c r="E18" s="154">
        <v>5665</v>
      </c>
      <c r="F18" s="177">
        <v>3031</v>
      </c>
      <c r="G18" s="175">
        <v>2634</v>
      </c>
      <c r="H18" s="154">
        <v>5924</v>
      </c>
      <c r="I18" s="177">
        <v>3148</v>
      </c>
      <c r="J18" s="175">
        <v>2776</v>
      </c>
      <c r="K18" s="154">
        <v>6100</v>
      </c>
      <c r="L18" s="177">
        <v>3224</v>
      </c>
      <c r="M18" s="175">
        <v>2876</v>
      </c>
      <c r="N18" s="150">
        <f t="shared" si="0"/>
        <v>6392</v>
      </c>
      <c r="O18" s="177">
        <v>3390</v>
      </c>
      <c r="P18" s="175">
        <v>3002</v>
      </c>
      <c r="Q18" s="150">
        <f t="shared" si="1"/>
        <v>6834</v>
      </c>
      <c r="R18" s="177">
        <f>'2-1-2'!H5</f>
        <v>3604</v>
      </c>
      <c r="S18" s="175">
        <f>'2-1-2'!I5</f>
        <v>3230</v>
      </c>
    </row>
    <row r="19" spans="1:19" ht="13.5">
      <c r="A19" s="157" t="s">
        <v>174</v>
      </c>
      <c r="B19" s="154">
        <v>6114</v>
      </c>
      <c r="C19" s="177">
        <v>3079</v>
      </c>
      <c r="D19" s="175">
        <v>3035</v>
      </c>
      <c r="E19" s="154">
        <v>5710</v>
      </c>
      <c r="F19" s="177">
        <v>2902</v>
      </c>
      <c r="G19" s="175">
        <v>2808</v>
      </c>
      <c r="H19" s="154">
        <v>5491</v>
      </c>
      <c r="I19" s="177">
        <v>2843</v>
      </c>
      <c r="J19" s="175">
        <v>2648</v>
      </c>
      <c r="K19" s="154">
        <v>5341</v>
      </c>
      <c r="L19" s="177">
        <v>2773</v>
      </c>
      <c r="M19" s="175">
        <v>2568</v>
      </c>
      <c r="N19" s="150">
        <f t="shared" si="0"/>
        <v>5381</v>
      </c>
      <c r="O19" s="177">
        <v>2789</v>
      </c>
      <c r="P19" s="175">
        <v>2592</v>
      </c>
      <c r="Q19" s="150">
        <f t="shared" si="1"/>
        <v>5448</v>
      </c>
      <c r="R19" s="177">
        <f>'2-1-2'!H11</f>
        <v>2845</v>
      </c>
      <c r="S19" s="175">
        <f>'2-1-2'!I11</f>
        <v>2603</v>
      </c>
    </row>
    <row r="20" spans="1:19" ht="13.5">
      <c r="A20" s="157" t="s">
        <v>345</v>
      </c>
      <c r="B20" s="154">
        <v>8133</v>
      </c>
      <c r="C20" s="177">
        <v>3956</v>
      </c>
      <c r="D20" s="175">
        <v>4177</v>
      </c>
      <c r="E20" s="154">
        <v>8258</v>
      </c>
      <c r="F20" s="177">
        <v>4011</v>
      </c>
      <c r="G20" s="175">
        <v>4247</v>
      </c>
      <c r="H20" s="154">
        <v>7761</v>
      </c>
      <c r="I20" s="177">
        <v>3762</v>
      </c>
      <c r="J20" s="175">
        <v>3999</v>
      </c>
      <c r="K20" s="154">
        <v>7229</v>
      </c>
      <c r="L20" s="177">
        <v>3541</v>
      </c>
      <c r="M20" s="175">
        <v>3688</v>
      </c>
      <c r="N20" s="150">
        <f t="shared" si="0"/>
        <v>6444</v>
      </c>
      <c r="O20" s="177">
        <v>3179</v>
      </c>
      <c r="P20" s="175">
        <v>3265</v>
      </c>
      <c r="Q20" s="150">
        <f t="shared" si="1"/>
        <v>6042</v>
      </c>
      <c r="R20" s="177">
        <f>'2-1-2'!H17</f>
        <v>3008</v>
      </c>
      <c r="S20" s="175">
        <f>'2-1-2'!I17</f>
        <v>3034</v>
      </c>
    </row>
    <row r="21" spans="1:19" ht="13.5">
      <c r="A21" s="157" t="s">
        <v>177</v>
      </c>
      <c r="B21" s="154">
        <v>7644</v>
      </c>
      <c r="C21" s="177">
        <v>3697</v>
      </c>
      <c r="D21" s="175">
        <v>3947</v>
      </c>
      <c r="E21" s="154">
        <v>7153</v>
      </c>
      <c r="F21" s="177">
        <v>3427</v>
      </c>
      <c r="G21" s="175">
        <v>3726</v>
      </c>
      <c r="H21" s="154">
        <v>7302</v>
      </c>
      <c r="I21" s="177">
        <v>3447</v>
      </c>
      <c r="J21" s="175">
        <v>3855</v>
      </c>
      <c r="K21" s="154">
        <v>7413</v>
      </c>
      <c r="L21" s="177">
        <v>3489</v>
      </c>
      <c r="M21" s="175">
        <v>3924</v>
      </c>
      <c r="N21" s="150">
        <f t="shared" si="0"/>
        <v>7605</v>
      </c>
      <c r="O21" s="177">
        <v>3604</v>
      </c>
      <c r="P21" s="175">
        <v>4001</v>
      </c>
      <c r="Q21" s="150">
        <f t="shared" si="1"/>
        <v>7774</v>
      </c>
      <c r="R21" s="177">
        <f>'2-1-2'!H23</f>
        <v>3702</v>
      </c>
      <c r="S21" s="175">
        <f>'2-1-2'!I23</f>
        <v>4072</v>
      </c>
    </row>
    <row r="22" spans="1:19" ht="13.5">
      <c r="A22" s="157" t="s">
        <v>179</v>
      </c>
      <c r="B22" s="154">
        <v>6036</v>
      </c>
      <c r="C22" s="177">
        <v>2914</v>
      </c>
      <c r="D22" s="175">
        <v>3122</v>
      </c>
      <c r="E22" s="154">
        <v>6446</v>
      </c>
      <c r="F22" s="177">
        <v>3093</v>
      </c>
      <c r="G22" s="175">
        <v>3353</v>
      </c>
      <c r="H22" s="154">
        <v>6841</v>
      </c>
      <c r="I22" s="177">
        <v>3284</v>
      </c>
      <c r="J22" s="175">
        <v>3557</v>
      </c>
      <c r="K22" s="154">
        <v>7122</v>
      </c>
      <c r="L22" s="177">
        <v>3408</v>
      </c>
      <c r="M22" s="175">
        <v>3714</v>
      </c>
      <c r="N22" s="150">
        <f t="shared" si="0"/>
        <v>7314</v>
      </c>
      <c r="O22" s="177">
        <v>3462</v>
      </c>
      <c r="P22" s="175">
        <v>3852</v>
      </c>
      <c r="Q22" s="150">
        <f t="shared" si="1"/>
        <v>7068</v>
      </c>
      <c r="R22" s="177">
        <f>'2-1-2'!H29</f>
        <v>3294</v>
      </c>
      <c r="S22" s="175">
        <f>'2-1-2'!I29</f>
        <v>3774</v>
      </c>
    </row>
    <row r="23" spans="1:19" ht="13.5">
      <c r="A23" s="157" t="s">
        <v>346</v>
      </c>
      <c r="B23" s="154">
        <v>3929</v>
      </c>
      <c r="C23" s="177">
        <v>1879</v>
      </c>
      <c r="D23" s="175">
        <v>2050</v>
      </c>
      <c r="E23" s="154">
        <v>4273</v>
      </c>
      <c r="F23" s="177">
        <v>2054</v>
      </c>
      <c r="G23" s="175">
        <v>2219</v>
      </c>
      <c r="H23" s="154">
        <v>4549</v>
      </c>
      <c r="I23" s="177">
        <v>2178</v>
      </c>
      <c r="J23" s="175">
        <v>2371</v>
      </c>
      <c r="K23" s="154">
        <v>4800</v>
      </c>
      <c r="L23" s="177">
        <v>2277</v>
      </c>
      <c r="M23" s="175">
        <v>2523</v>
      </c>
      <c r="N23" s="150">
        <f t="shared" si="0"/>
        <v>5087</v>
      </c>
      <c r="O23" s="177">
        <v>2402</v>
      </c>
      <c r="P23" s="175">
        <v>2685</v>
      </c>
      <c r="Q23" s="150">
        <f t="shared" si="1"/>
        <v>5437</v>
      </c>
      <c r="R23" s="177">
        <f>'2-1-2'!H35</f>
        <v>2536</v>
      </c>
      <c r="S23" s="175">
        <f>'2-1-2'!I35</f>
        <v>2901</v>
      </c>
    </row>
    <row r="24" spans="1:19" ht="13.5">
      <c r="A24" s="157" t="s">
        <v>181</v>
      </c>
      <c r="B24" s="154">
        <v>2083</v>
      </c>
      <c r="C24" s="177">
        <v>880</v>
      </c>
      <c r="D24" s="175">
        <v>1203</v>
      </c>
      <c r="E24" s="154">
        <v>2240</v>
      </c>
      <c r="F24" s="177">
        <v>949</v>
      </c>
      <c r="G24" s="175">
        <v>1291</v>
      </c>
      <c r="H24" s="154">
        <v>2480</v>
      </c>
      <c r="I24" s="177">
        <v>1054</v>
      </c>
      <c r="J24" s="175">
        <v>1426</v>
      </c>
      <c r="K24" s="154">
        <v>2767</v>
      </c>
      <c r="L24" s="177">
        <v>1206</v>
      </c>
      <c r="M24" s="175">
        <v>1561</v>
      </c>
      <c r="N24" s="150">
        <f t="shared" si="0"/>
        <v>3005</v>
      </c>
      <c r="O24" s="177">
        <v>1321</v>
      </c>
      <c r="P24" s="175">
        <v>1684</v>
      </c>
      <c r="Q24" s="150">
        <f t="shared" si="1"/>
        <v>3220</v>
      </c>
      <c r="R24" s="177">
        <f>'2-1-2'!H41</f>
        <v>1437</v>
      </c>
      <c r="S24" s="175">
        <f>'2-1-2'!I41</f>
        <v>1783</v>
      </c>
    </row>
    <row r="25" spans="1:19" ht="13.5">
      <c r="A25" s="157" t="s">
        <v>183</v>
      </c>
      <c r="B25" s="154">
        <v>1050</v>
      </c>
      <c r="C25" s="177">
        <v>334</v>
      </c>
      <c r="D25" s="175">
        <v>716</v>
      </c>
      <c r="E25" s="154">
        <v>1089</v>
      </c>
      <c r="F25" s="177">
        <v>368</v>
      </c>
      <c r="G25" s="175">
        <v>721</v>
      </c>
      <c r="H25" s="154">
        <v>1159</v>
      </c>
      <c r="I25" s="177">
        <v>415</v>
      </c>
      <c r="J25" s="175">
        <v>744</v>
      </c>
      <c r="K25" s="154">
        <v>1262</v>
      </c>
      <c r="L25" s="177">
        <v>463</v>
      </c>
      <c r="M25" s="175">
        <v>799</v>
      </c>
      <c r="N25" s="150">
        <f t="shared" si="0"/>
        <v>1352</v>
      </c>
      <c r="O25" s="177">
        <v>493</v>
      </c>
      <c r="P25" s="175">
        <v>859</v>
      </c>
      <c r="Q25" s="150">
        <f t="shared" si="1"/>
        <v>1495</v>
      </c>
      <c r="R25" s="177">
        <f>'2-1-2'!H47</f>
        <v>559</v>
      </c>
      <c r="S25" s="175">
        <f>'2-1-2'!I47</f>
        <v>936</v>
      </c>
    </row>
    <row r="26" spans="1:19" ht="13.5">
      <c r="A26" s="157" t="s">
        <v>185</v>
      </c>
      <c r="B26" s="154">
        <v>438</v>
      </c>
      <c r="C26" s="177">
        <v>92</v>
      </c>
      <c r="D26" s="175">
        <v>346</v>
      </c>
      <c r="E26" s="154">
        <v>472</v>
      </c>
      <c r="F26" s="177">
        <v>93</v>
      </c>
      <c r="G26" s="175">
        <v>379</v>
      </c>
      <c r="H26" s="154">
        <v>495</v>
      </c>
      <c r="I26" s="177">
        <v>92</v>
      </c>
      <c r="J26" s="175">
        <v>403</v>
      </c>
      <c r="K26" s="154">
        <v>515</v>
      </c>
      <c r="L26" s="177">
        <v>106</v>
      </c>
      <c r="M26" s="175">
        <v>409</v>
      </c>
      <c r="N26" s="150">
        <f t="shared" si="0"/>
        <v>534</v>
      </c>
      <c r="O26" s="177">
        <v>116</v>
      </c>
      <c r="P26" s="175">
        <v>418</v>
      </c>
      <c r="Q26" s="150">
        <f t="shared" si="1"/>
        <v>560</v>
      </c>
      <c r="R26" s="177">
        <f>'2-1-2'!H53</f>
        <v>131</v>
      </c>
      <c r="S26" s="175">
        <f>'2-1-2'!I53</f>
        <v>429</v>
      </c>
    </row>
    <row r="27" spans="1:19" ht="13.5">
      <c r="A27" s="157" t="s">
        <v>95</v>
      </c>
      <c r="B27" s="154">
        <v>151</v>
      </c>
      <c r="C27" s="177">
        <v>20</v>
      </c>
      <c r="D27" s="175">
        <v>131</v>
      </c>
      <c r="E27" s="154">
        <v>156</v>
      </c>
      <c r="F27" s="177">
        <v>26</v>
      </c>
      <c r="G27" s="175">
        <v>130</v>
      </c>
      <c r="H27" s="154">
        <v>162</v>
      </c>
      <c r="I27" s="177">
        <v>23</v>
      </c>
      <c r="J27" s="175">
        <v>139</v>
      </c>
      <c r="K27" s="154">
        <v>154</v>
      </c>
      <c r="L27" s="177">
        <v>21</v>
      </c>
      <c r="M27" s="175">
        <v>133</v>
      </c>
      <c r="N27" s="150">
        <f>SUM(O27:P27)</f>
        <v>165</v>
      </c>
      <c r="O27" s="177">
        <v>21</v>
      </c>
      <c r="P27" s="175">
        <v>144</v>
      </c>
      <c r="Q27" s="150">
        <f>SUM(R27:S27)</f>
        <v>180</v>
      </c>
      <c r="R27" s="177">
        <f>SUM('2-1-2'!H59,'2-1-2'!H65,'2-1-2'!H66)</f>
        <v>23</v>
      </c>
      <c r="S27" s="175">
        <f>SUM('2-1-2'!I59,'2-1-2'!I65,'2-1-2'!I66)</f>
        <v>157</v>
      </c>
    </row>
    <row r="28" spans="1:19" ht="30.75" customHeight="1">
      <c r="A28" s="163" t="s">
        <v>211</v>
      </c>
      <c r="B28" s="164">
        <f aca="true" t="shared" si="2" ref="B28:S28">SUM(B8:B10)</f>
        <v>14722</v>
      </c>
      <c r="C28" s="173">
        <f t="shared" si="2"/>
        <v>7446</v>
      </c>
      <c r="D28" s="169">
        <f t="shared" si="2"/>
        <v>7276</v>
      </c>
      <c r="E28" s="164">
        <f t="shared" si="2"/>
        <v>14582</v>
      </c>
      <c r="F28" s="173">
        <f t="shared" si="2"/>
        <v>7414</v>
      </c>
      <c r="G28" s="169">
        <f t="shared" si="2"/>
        <v>7168</v>
      </c>
      <c r="H28" s="164">
        <f t="shared" si="2"/>
        <v>14518</v>
      </c>
      <c r="I28" s="173">
        <f t="shared" si="2"/>
        <v>7418</v>
      </c>
      <c r="J28" s="169">
        <f t="shared" si="2"/>
        <v>7100</v>
      </c>
      <c r="K28" s="164">
        <f t="shared" si="2"/>
        <v>14570</v>
      </c>
      <c r="L28" s="173">
        <f t="shared" si="2"/>
        <v>7510</v>
      </c>
      <c r="M28" s="169">
        <f t="shared" si="2"/>
        <v>7060</v>
      </c>
      <c r="N28" s="165">
        <f t="shared" si="2"/>
        <v>14672</v>
      </c>
      <c r="O28" s="173">
        <f t="shared" si="2"/>
        <v>7565</v>
      </c>
      <c r="P28" s="169">
        <f t="shared" si="2"/>
        <v>7107</v>
      </c>
      <c r="Q28" s="165">
        <f t="shared" si="2"/>
        <v>14666</v>
      </c>
      <c r="R28" s="173">
        <f t="shared" si="2"/>
        <v>7562</v>
      </c>
      <c r="S28" s="169">
        <f t="shared" si="2"/>
        <v>7104</v>
      </c>
    </row>
    <row r="29" spans="1:19" ht="13.5">
      <c r="A29" s="157" t="s">
        <v>96</v>
      </c>
      <c r="B29" s="155">
        <f aca="true" t="shared" si="3" ref="B29:S29">B28/B7*100</f>
        <v>13.94181597787795</v>
      </c>
      <c r="C29" s="174">
        <f t="shared" si="3"/>
        <v>14.024183523561984</v>
      </c>
      <c r="D29" s="170">
        <f t="shared" si="3"/>
        <v>13.858519675440936</v>
      </c>
      <c r="E29" s="155">
        <f t="shared" si="3"/>
        <v>13.76374533956298</v>
      </c>
      <c r="F29" s="174">
        <f t="shared" si="3"/>
        <v>13.930329562962685</v>
      </c>
      <c r="G29" s="170">
        <f t="shared" si="3"/>
        <v>13.595584469775998</v>
      </c>
      <c r="H29" s="155">
        <f t="shared" si="3"/>
        <v>13.466907842864432</v>
      </c>
      <c r="I29" s="174">
        <f t="shared" si="3"/>
        <v>13.759459860513429</v>
      </c>
      <c r="J29" s="170">
        <f t="shared" si="3"/>
        <v>13.17425268587757</v>
      </c>
      <c r="K29" s="155">
        <f t="shared" si="3"/>
        <v>13.45262496999243</v>
      </c>
      <c r="L29" s="174">
        <f t="shared" si="3"/>
        <v>13.860180126974752</v>
      </c>
      <c r="M29" s="170">
        <f t="shared" si="3"/>
        <v>13.04460293411182</v>
      </c>
      <c r="N29" s="151">
        <f t="shared" si="3"/>
        <v>13.451911616393142</v>
      </c>
      <c r="O29" s="174">
        <f t="shared" si="3"/>
        <v>13.899351424844287</v>
      </c>
      <c r="P29" s="170">
        <f t="shared" si="3"/>
        <v>13.006240506560768</v>
      </c>
      <c r="Q29" s="151">
        <f t="shared" si="3"/>
        <v>13.350203903291582</v>
      </c>
      <c r="R29" s="174">
        <f t="shared" si="3"/>
        <v>13.825761038486151</v>
      </c>
      <c r="S29" s="170">
        <f t="shared" si="3"/>
        <v>12.878664273671617</v>
      </c>
    </row>
    <row r="30" spans="1:19" ht="30.75" customHeight="1">
      <c r="A30" s="166" t="s">
        <v>212</v>
      </c>
      <c r="B30" s="164">
        <f>SUM(C30:D30)</f>
        <v>69543</v>
      </c>
      <c r="C30" s="173">
        <f>SUM(C11:C20)</f>
        <v>35832</v>
      </c>
      <c r="D30" s="169">
        <f>SUM(D11:D20)</f>
        <v>33711</v>
      </c>
      <c r="E30" s="164">
        <f>SUM(F30:G30)</f>
        <v>69534</v>
      </c>
      <c r="F30" s="173">
        <f>SUM(F11:F20)</f>
        <v>35798</v>
      </c>
      <c r="G30" s="169">
        <f>SUM(G11:G20)</f>
        <v>33736</v>
      </c>
      <c r="H30" s="164">
        <f>SUM(I30:J30)</f>
        <v>70299</v>
      </c>
      <c r="I30" s="173">
        <f>SUM(I11:I20)</f>
        <v>36001</v>
      </c>
      <c r="J30" s="169">
        <f>SUM(J11:J20)</f>
        <v>34298</v>
      </c>
      <c r="K30" s="164">
        <f>SUM(L30:M30)</f>
        <v>69703</v>
      </c>
      <c r="L30" s="173">
        <f>SUM(L11:L20)</f>
        <v>35704</v>
      </c>
      <c r="M30" s="169">
        <f>SUM(M11:M20)</f>
        <v>33999</v>
      </c>
      <c r="N30" s="165">
        <f>SUM(O30:P30)</f>
        <v>69336</v>
      </c>
      <c r="O30" s="173">
        <f>SUM(O11:O20)</f>
        <v>35443</v>
      </c>
      <c r="P30" s="169">
        <f>SUM(P11:P20)</f>
        <v>33893</v>
      </c>
      <c r="Q30" s="165">
        <f>SUM(R30:S30)</f>
        <v>69456</v>
      </c>
      <c r="R30" s="173">
        <f>SUM(R11:R20)</f>
        <v>35451</v>
      </c>
      <c r="S30" s="169">
        <f>SUM(S11:S20)</f>
        <v>34005</v>
      </c>
    </row>
    <row r="31" spans="1:19" ht="13.5">
      <c r="A31" s="157" t="s">
        <v>96</v>
      </c>
      <c r="B31" s="155">
        <f aca="true" t="shared" si="4" ref="B31:S31">B30/B7*100</f>
        <v>65.85760824273646</v>
      </c>
      <c r="C31" s="174">
        <f t="shared" si="4"/>
        <v>67.48785173465929</v>
      </c>
      <c r="D31" s="170">
        <f t="shared" si="4"/>
        <v>64.20898251495181</v>
      </c>
      <c r="E31" s="155">
        <f t="shared" si="4"/>
        <v>65.6321676341498</v>
      </c>
      <c r="F31" s="174">
        <f t="shared" si="4"/>
        <v>67.26165871256248</v>
      </c>
      <c r="G31" s="170">
        <f t="shared" si="4"/>
        <v>63.98725413955958</v>
      </c>
      <c r="H31" s="155">
        <f t="shared" si="4"/>
        <v>65.20940587171282</v>
      </c>
      <c r="I31" s="174">
        <f t="shared" si="4"/>
        <v>66.77734085175842</v>
      </c>
      <c r="J31" s="170">
        <f t="shared" si="4"/>
        <v>63.6409181155252</v>
      </c>
      <c r="K31" s="155">
        <f t="shared" si="4"/>
        <v>64.35746865362954</v>
      </c>
      <c r="L31" s="174">
        <f t="shared" si="4"/>
        <v>65.8939908460062</v>
      </c>
      <c r="M31" s="170">
        <f t="shared" si="4"/>
        <v>62.819186282842466</v>
      </c>
      <c r="N31" s="151">
        <f t="shared" si="4"/>
        <v>63.57018428532135</v>
      </c>
      <c r="O31" s="174">
        <f t="shared" si="4"/>
        <v>65.12025281569808</v>
      </c>
      <c r="P31" s="170">
        <f t="shared" si="4"/>
        <v>62.02624306864557</v>
      </c>
      <c r="Q31" s="151">
        <f t="shared" si="4"/>
        <v>63.22458491115642</v>
      </c>
      <c r="R31" s="174">
        <f t="shared" si="4"/>
        <v>64.81579669073956</v>
      </c>
      <c r="S31" s="170">
        <f t="shared" si="4"/>
        <v>61.646815684994834</v>
      </c>
    </row>
    <row r="32" spans="1:19" ht="30.75" customHeight="1">
      <c r="A32" s="163" t="s">
        <v>213</v>
      </c>
      <c r="B32" s="164">
        <f>SUM(C32:D32)</f>
        <v>21331</v>
      </c>
      <c r="C32" s="173">
        <f>SUM(C21:C27)</f>
        <v>9816</v>
      </c>
      <c r="D32" s="169">
        <f>SUM(D21:D27)</f>
        <v>11515</v>
      </c>
      <c r="E32" s="164">
        <f>SUM(F32:G32)</f>
        <v>21829</v>
      </c>
      <c r="F32" s="173">
        <f>SUM(F21:F27)</f>
        <v>10010</v>
      </c>
      <c r="G32" s="169">
        <f>SUM(G21:G27)</f>
        <v>11819</v>
      </c>
      <c r="H32" s="164">
        <f>SUM(I32:J32)</f>
        <v>22988</v>
      </c>
      <c r="I32" s="173">
        <f>SUM(I21:I27)</f>
        <v>10493</v>
      </c>
      <c r="J32" s="169">
        <f>SUM(J21:J27)</f>
        <v>12495</v>
      </c>
      <c r="K32" s="164">
        <f>SUM(L32:M32)</f>
        <v>24033</v>
      </c>
      <c r="L32" s="173">
        <f>SUM(L21:L27)</f>
        <v>10970</v>
      </c>
      <c r="M32" s="169">
        <f>SUM(M21:M27)</f>
        <v>13063</v>
      </c>
      <c r="N32" s="165">
        <f>SUM(O32:P32)</f>
        <v>25062</v>
      </c>
      <c r="O32" s="173">
        <f>SUM(O21:O27)</f>
        <v>11419</v>
      </c>
      <c r="P32" s="169">
        <f>SUM(P21:P27)</f>
        <v>13643</v>
      </c>
      <c r="Q32" s="165">
        <f>SUM(R32:S32)</f>
        <v>25734</v>
      </c>
      <c r="R32" s="173">
        <f>SUM(R21:R27)</f>
        <v>11682</v>
      </c>
      <c r="S32" s="169">
        <f>SUM(S21:S27)</f>
        <v>14052</v>
      </c>
    </row>
    <row r="33" spans="1:19" ht="13.5">
      <c r="A33" s="157" t="s">
        <v>96</v>
      </c>
      <c r="B33" s="155">
        <f aca="true" t="shared" si="5" ref="B33:S33">B32/B7*100</f>
        <v>20.20057577938558</v>
      </c>
      <c r="C33" s="174">
        <f t="shared" si="5"/>
        <v>18.487964741778733</v>
      </c>
      <c r="D33" s="170">
        <f t="shared" si="5"/>
        <v>21.932497809607256</v>
      </c>
      <c r="E33" s="155">
        <f t="shared" si="5"/>
        <v>20.604087026287225</v>
      </c>
      <c r="F33" s="174">
        <f t="shared" si="5"/>
        <v>18.80801172447484</v>
      </c>
      <c r="G33" s="170">
        <f t="shared" si="5"/>
        <v>22.41716139066442</v>
      </c>
      <c r="H33" s="155">
        <f t="shared" si="5"/>
        <v>21.323686285422756</v>
      </c>
      <c r="I33" s="174">
        <f t="shared" si="5"/>
        <v>19.463199287728152</v>
      </c>
      <c r="J33" s="170">
        <f t="shared" si="5"/>
        <v>23.18482919859722</v>
      </c>
      <c r="K33" s="155">
        <f t="shared" si="5"/>
        <v>22.18990637637804</v>
      </c>
      <c r="L33" s="174">
        <f t="shared" si="5"/>
        <v>20.245829027019045</v>
      </c>
      <c r="M33" s="170">
        <f t="shared" si="5"/>
        <v>24.136210783045712</v>
      </c>
      <c r="N33" s="151">
        <f>N32/N7*100</f>
        <v>22.977904098285503</v>
      </c>
      <c r="O33" s="174">
        <f>O32/O7*100</f>
        <v>20.980395759457622</v>
      </c>
      <c r="P33" s="170">
        <f>P32/P7*100</f>
        <v>24.967516424793658</v>
      </c>
      <c r="Q33" s="151">
        <f t="shared" si="5"/>
        <v>23.425211185551994</v>
      </c>
      <c r="R33" s="174">
        <f t="shared" si="5"/>
        <v>21.358442270774294</v>
      </c>
      <c r="S33" s="170">
        <f t="shared" si="5"/>
        <v>25.474520041333548</v>
      </c>
    </row>
    <row r="34" spans="1:19" ht="14.25" thickBot="1">
      <c r="A34" s="158" t="s">
        <v>97</v>
      </c>
      <c r="B34" s="160">
        <v>42.5</v>
      </c>
      <c r="C34" s="178">
        <v>41.7</v>
      </c>
      <c r="D34" s="176">
        <v>43.2</v>
      </c>
      <c r="E34" s="160">
        <v>42.8</v>
      </c>
      <c r="F34" s="179">
        <v>42</v>
      </c>
      <c r="G34" s="176">
        <v>43.6</v>
      </c>
      <c r="H34" s="162">
        <v>43</v>
      </c>
      <c r="I34" s="179">
        <v>42.2</v>
      </c>
      <c r="J34" s="176">
        <v>43.8</v>
      </c>
      <c r="K34" s="162">
        <v>43.3</v>
      </c>
      <c r="L34" s="179">
        <v>42.4</v>
      </c>
      <c r="M34" s="176">
        <v>44.1</v>
      </c>
      <c r="N34" s="161">
        <v>43.5</v>
      </c>
      <c r="O34" s="179">
        <v>42.6</v>
      </c>
      <c r="P34" s="176">
        <v>44.3</v>
      </c>
      <c r="Q34" s="161">
        <v>43.6</v>
      </c>
      <c r="R34" s="179">
        <v>42.8</v>
      </c>
      <c r="S34" s="176">
        <v>44.5</v>
      </c>
    </row>
    <row r="35" spans="1:19" ht="14.25" customHeight="1">
      <c r="A35" s="378" t="s">
        <v>161</v>
      </c>
      <c r="M35" s="45"/>
      <c r="P35" s="45"/>
      <c r="S35" s="45"/>
    </row>
    <row r="36" ht="13.5" customHeight="1">
      <c r="A36" s="426"/>
    </row>
    <row r="37" ht="13.5">
      <c r="A37" s="426"/>
    </row>
    <row r="38" ht="13.5">
      <c r="A38" s="102"/>
    </row>
    <row r="39" ht="13.5">
      <c r="A39" s="102"/>
    </row>
    <row r="40" ht="13.5">
      <c r="A40" s="102"/>
    </row>
    <row r="41" ht="13.5">
      <c r="A41" s="102"/>
    </row>
    <row r="42" ht="13.5">
      <c r="A42" s="102"/>
    </row>
    <row r="43" ht="13.5">
      <c r="A43" s="102"/>
    </row>
    <row r="44" ht="13.5">
      <c r="A44" s="102"/>
    </row>
    <row r="45" ht="13.5">
      <c r="A45" s="102"/>
    </row>
    <row r="46" ht="13.5">
      <c r="A46" s="102"/>
    </row>
    <row r="47" ht="13.5">
      <c r="A47" s="102"/>
    </row>
    <row r="48" ht="13.5">
      <c r="A48" s="102"/>
    </row>
    <row r="49" ht="13.5">
      <c r="A49" s="102"/>
    </row>
    <row r="50" ht="13.5">
      <c r="A50" s="102"/>
    </row>
    <row r="51" ht="13.5">
      <c r="A51" s="102"/>
    </row>
    <row r="52" ht="13.5">
      <c r="A52" s="102"/>
    </row>
    <row r="53" ht="13.5">
      <c r="A53" s="102"/>
    </row>
    <row r="54" ht="13.5">
      <c r="A54" s="102"/>
    </row>
    <row r="55" ht="13.5">
      <c r="A55" s="102"/>
    </row>
    <row r="56" ht="13.5">
      <c r="A56" s="102"/>
    </row>
    <row r="57" ht="13.5">
      <c r="A57" s="102"/>
    </row>
    <row r="58" ht="13.5">
      <c r="A58" s="102"/>
    </row>
    <row r="59" ht="13.5">
      <c r="A59" s="102"/>
    </row>
    <row r="60" ht="13.5">
      <c r="A60" s="102"/>
    </row>
    <row r="61" ht="13.5">
      <c r="A61" s="102"/>
    </row>
    <row r="62" ht="13.5">
      <c r="A62" s="103"/>
    </row>
    <row r="63" ht="13.5">
      <c r="A63" s="102"/>
    </row>
    <row r="64" ht="13.5">
      <c r="A64" s="102"/>
    </row>
    <row r="65" ht="13.5">
      <c r="A65" s="102"/>
    </row>
    <row r="66" ht="13.5">
      <c r="A66" s="102"/>
    </row>
    <row r="67" ht="13.5">
      <c r="A67" s="102"/>
    </row>
    <row r="68" ht="13.5">
      <c r="A68" s="102"/>
    </row>
    <row r="74" ht="21" customHeight="1">
      <c r="A74" s="44"/>
    </row>
    <row r="75" ht="21" customHeight="1">
      <c r="A75" s="44"/>
    </row>
    <row r="76" ht="21" customHeight="1">
      <c r="A76" s="44"/>
    </row>
    <row r="77" ht="21" customHeight="1">
      <c r="A77" s="44"/>
    </row>
    <row r="78" ht="21" customHeight="1">
      <c r="A78" s="44"/>
    </row>
    <row r="79" ht="21" customHeight="1">
      <c r="A79" s="44"/>
    </row>
    <row r="80" ht="21" customHeight="1">
      <c r="A80" s="44"/>
    </row>
    <row r="81" ht="21" customHeight="1">
      <c r="A81" s="44"/>
    </row>
    <row r="82" ht="21" customHeight="1">
      <c r="A82" s="44"/>
    </row>
    <row r="83" ht="21" customHeight="1">
      <c r="A83" s="44"/>
    </row>
    <row r="84" ht="21" customHeight="1">
      <c r="A84" s="44"/>
    </row>
    <row r="85" ht="21" customHeight="1">
      <c r="A85" s="44"/>
    </row>
    <row r="86" ht="21" customHeight="1">
      <c r="A86" s="44"/>
    </row>
    <row r="87" ht="21" customHeight="1">
      <c r="A87" s="44"/>
    </row>
    <row r="88" ht="21" customHeight="1">
      <c r="A88" s="44"/>
    </row>
    <row r="89" ht="21" customHeight="1">
      <c r="A89" s="44"/>
    </row>
    <row r="90" ht="21" customHeight="1">
      <c r="A90" s="44"/>
    </row>
    <row r="91" ht="21" customHeight="1">
      <c r="A91" s="44"/>
    </row>
    <row r="92" ht="21" customHeight="1">
      <c r="A92" s="44"/>
    </row>
    <row r="93" ht="21" customHeight="1">
      <c r="A93" s="44"/>
    </row>
    <row r="94" ht="21" customHeight="1">
      <c r="A94" s="44"/>
    </row>
    <row r="95" ht="21" customHeight="1">
      <c r="A95" s="44"/>
    </row>
    <row r="96" ht="21" customHeight="1">
      <c r="A96" s="44"/>
    </row>
    <row r="97" ht="21" customHeight="1">
      <c r="A97" s="44"/>
    </row>
    <row r="98" ht="21" customHeight="1">
      <c r="A98" s="44"/>
    </row>
    <row r="99" ht="21" customHeight="1">
      <c r="A99" s="44"/>
    </row>
    <row r="100" ht="21" customHeight="1">
      <c r="A100" s="44"/>
    </row>
    <row r="101" ht="21" customHeight="1">
      <c r="A101" s="44"/>
    </row>
    <row r="102" ht="21" customHeight="1">
      <c r="A102" s="44"/>
    </row>
    <row r="103" ht="21" customHeight="1">
      <c r="A103" s="44"/>
    </row>
    <row r="104" ht="21" customHeight="1">
      <c r="A104" s="44"/>
    </row>
    <row r="105" ht="21" customHeight="1">
      <c r="A105" s="44"/>
    </row>
    <row r="106" ht="21" customHeight="1">
      <c r="A106" s="44"/>
    </row>
    <row r="107" ht="21" customHeight="1">
      <c r="A107" s="44"/>
    </row>
    <row r="108" ht="21" customHeight="1">
      <c r="A108" s="44"/>
    </row>
    <row r="109" ht="21" customHeight="1">
      <c r="A109" s="44"/>
    </row>
    <row r="110" ht="21" customHeight="1">
      <c r="A110" s="44"/>
    </row>
    <row r="111" ht="21" customHeight="1">
      <c r="A111" s="44"/>
    </row>
    <row r="112" ht="21" customHeight="1">
      <c r="A112" s="44"/>
    </row>
    <row r="113" ht="21" customHeight="1">
      <c r="A113" s="44"/>
    </row>
    <row r="114" ht="21" customHeight="1">
      <c r="A114" s="44"/>
    </row>
    <row r="115" ht="21" customHeight="1">
      <c r="A115" s="44"/>
    </row>
    <row r="116" ht="21" customHeight="1">
      <c r="A116" s="44"/>
    </row>
    <row r="117" ht="21" customHeight="1">
      <c r="A117" s="44"/>
    </row>
    <row r="118" ht="21" customHeight="1">
      <c r="A118" s="44"/>
    </row>
    <row r="119" ht="21" customHeight="1">
      <c r="A119" s="44"/>
    </row>
    <row r="120" ht="21" customHeight="1">
      <c r="A120" s="44"/>
    </row>
    <row r="121" ht="21" customHeight="1">
      <c r="A121" s="44"/>
    </row>
    <row r="122" ht="21" customHeight="1">
      <c r="A122" s="44"/>
    </row>
    <row r="123" ht="21" customHeight="1">
      <c r="A123" s="44"/>
    </row>
    <row r="124" ht="21" customHeight="1">
      <c r="A124" s="44"/>
    </row>
    <row r="125" ht="21" customHeight="1">
      <c r="A125" s="44"/>
    </row>
    <row r="126" ht="21" customHeight="1">
      <c r="A126" s="44"/>
    </row>
    <row r="127" ht="21" customHeight="1">
      <c r="A127" s="44"/>
    </row>
    <row r="128" ht="21" customHeight="1">
      <c r="A128" s="44"/>
    </row>
    <row r="129" ht="21" customHeight="1">
      <c r="A129" s="44"/>
    </row>
    <row r="130" ht="21" customHeight="1">
      <c r="A130" s="44"/>
    </row>
    <row r="131" ht="21" customHeight="1">
      <c r="A131" s="44"/>
    </row>
    <row r="132" ht="21" customHeight="1">
      <c r="A132" s="44"/>
    </row>
    <row r="133" ht="21" customHeight="1">
      <c r="A133" s="44"/>
    </row>
    <row r="134" ht="21" customHeight="1">
      <c r="A134" s="44"/>
    </row>
    <row r="135" ht="21" customHeight="1">
      <c r="A135" s="44"/>
    </row>
    <row r="136" ht="21" customHeight="1">
      <c r="A136" s="44"/>
    </row>
    <row r="137" ht="21" customHeight="1">
      <c r="A137" s="44"/>
    </row>
    <row r="138" ht="21" customHeight="1">
      <c r="A138" s="44"/>
    </row>
    <row r="139" ht="21" customHeight="1">
      <c r="A139" s="44"/>
    </row>
    <row r="140" ht="21" customHeight="1">
      <c r="A140" s="44"/>
    </row>
    <row r="141" ht="21" customHeight="1">
      <c r="A141" s="44"/>
    </row>
    <row r="142" ht="21" customHeight="1">
      <c r="A142" s="44"/>
    </row>
    <row r="143" ht="21" customHeight="1">
      <c r="A143" s="44"/>
    </row>
    <row r="144" ht="21" customHeight="1">
      <c r="A144" s="44"/>
    </row>
    <row r="145" ht="21" customHeight="1">
      <c r="A145" s="44"/>
    </row>
    <row r="146" ht="21" customHeight="1">
      <c r="A146" s="44"/>
    </row>
    <row r="147" ht="21" customHeight="1">
      <c r="A147" s="44"/>
    </row>
    <row r="148" ht="21" customHeight="1">
      <c r="A148" s="44"/>
    </row>
    <row r="149" ht="21" customHeight="1">
      <c r="A149" s="44"/>
    </row>
    <row r="150" ht="21" customHeight="1">
      <c r="A150" s="44"/>
    </row>
    <row r="151" ht="21" customHeight="1">
      <c r="A151" s="44"/>
    </row>
    <row r="152" ht="21" customHeight="1">
      <c r="A152" s="44"/>
    </row>
    <row r="153" ht="21" customHeight="1">
      <c r="A153" s="44"/>
    </row>
    <row r="154" ht="21" customHeight="1">
      <c r="A154" s="44"/>
    </row>
    <row r="155" ht="21" customHeight="1">
      <c r="A155" s="44"/>
    </row>
    <row r="156" ht="21" customHeight="1">
      <c r="A156" s="44"/>
    </row>
    <row r="157" ht="21" customHeight="1">
      <c r="A157" s="44"/>
    </row>
    <row r="158" ht="21" customHeight="1">
      <c r="A158" s="44"/>
    </row>
    <row r="159" ht="21" customHeight="1">
      <c r="A159" s="44"/>
    </row>
    <row r="160" ht="21" customHeight="1">
      <c r="A160" s="44"/>
    </row>
    <row r="161" ht="21" customHeight="1">
      <c r="A161" s="44"/>
    </row>
    <row r="162" ht="21" customHeight="1">
      <c r="A162" s="44"/>
    </row>
    <row r="163" ht="21" customHeight="1">
      <c r="A163" s="44"/>
    </row>
    <row r="164" ht="21" customHeight="1">
      <c r="A164" s="44"/>
    </row>
    <row r="165" ht="21" customHeight="1">
      <c r="A165" s="44"/>
    </row>
    <row r="166" ht="21" customHeight="1">
      <c r="A166" s="44"/>
    </row>
    <row r="167" ht="21" customHeight="1">
      <c r="A167" s="44"/>
    </row>
    <row r="168" ht="21" customHeight="1">
      <c r="A168" s="44"/>
    </row>
    <row r="169" ht="21" customHeight="1">
      <c r="A169" s="44"/>
    </row>
    <row r="170" ht="21" customHeight="1">
      <c r="A170" s="44"/>
    </row>
    <row r="171" ht="21" customHeight="1">
      <c r="A171" s="44"/>
    </row>
    <row r="172" ht="21" customHeight="1">
      <c r="A172" s="44"/>
    </row>
    <row r="173" ht="21" customHeight="1">
      <c r="A173" s="44"/>
    </row>
    <row r="174" ht="21" customHeight="1">
      <c r="A174" s="44"/>
    </row>
    <row r="175" ht="21" customHeight="1">
      <c r="A175" s="44"/>
    </row>
    <row r="176" ht="21" customHeight="1">
      <c r="A176" s="44"/>
    </row>
    <row r="177" ht="21" customHeight="1">
      <c r="A177" s="44"/>
    </row>
    <row r="178" ht="21" customHeight="1">
      <c r="A178" s="44"/>
    </row>
    <row r="179" ht="21" customHeight="1">
      <c r="A179" s="44"/>
    </row>
    <row r="180" ht="21" customHeight="1">
      <c r="A180" s="44"/>
    </row>
    <row r="181" ht="21" customHeight="1">
      <c r="A181" s="44"/>
    </row>
    <row r="182" ht="21" customHeight="1">
      <c r="A182" s="44"/>
    </row>
    <row r="183" ht="21" customHeight="1">
      <c r="A183" s="44"/>
    </row>
    <row r="184" ht="21" customHeight="1">
      <c r="A184" s="44"/>
    </row>
    <row r="185" ht="21" customHeight="1">
      <c r="A185" s="44"/>
    </row>
    <row r="186" ht="21" customHeight="1">
      <c r="A186" s="44"/>
    </row>
    <row r="187" ht="21" customHeight="1">
      <c r="A187" s="44"/>
    </row>
    <row r="188" ht="21" customHeight="1">
      <c r="A188" s="44"/>
    </row>
    <row r="189" ht="21" customHeight="1">
      <c r="A189" s="44"/>
    </row>
    <row r="190" ht="21" customHeight="1">
      <c r="A190" s="44"/>
    </row>
    <row r="191" ht="21" customHeight="1">
      <c r="A191" s="44"/>
    </row>
    <row r="192" ht="21" customHeight="1">
      <c r="A192" s="44"/>
    </row>
    <row r="193" ht="21" customHeight="1">
      <c r="A193" s="44"/>
    </row>
    <row r="194" ht="21" customHeight="1">
      <c r="A194" s="44"/>
    </row>
    <row r="195" ht="21" customHeight="1">
      <c r="A195" s="44"/>
    </row>
    <row r="196" ht="21" customHeight="1">
      <c r="A196" s="44"/>
    </row>
    <row r="197" ht="21" customHeight="1">
      <c r="A197" s="44"/>
    </row>
    <row r="198" ht="21" customHeight="1">
      <c r="A198" s="44"/>
    </row>
    <row r="199" ht="21" customHeight="1">
      <c r="A199" s="44"/>
    </row>
    <row r="200" ht="21" customHeight="1">
      <c r="A200" s="44"/>
    </row>
    <row r="201" ht="21" customHeight="1">
      <c r="A201" s="44"/>
    </row>
    <row r="202" ht="21" customHeight="1">
      <c r="A202" s="44"/>
    </row>
    <row r="203" ht="21" customHeight="1">
      <c r="A203" s="44"/>
    </row>
    <row r="204" ht="21" customHeight="1">
      <c r="A204" s="44"/>
    </row>
    <row r="205" ht="21" customHeight="1">
      <c r="A205" s="44"/>
    </row>
    <row r="206" ht="21" customHeight="1">
      <c r="A206" s="44"/>
    </row>
    <row r="207" ht="21" customHeight="1">
      <c r="A207" s="44"/>
    </row>
    <row r="208" ht="21" customHeight="1">
      <c r="A208" s="44"/>
    </row>
    <row r="209" ht="21" customHeight="1">
      <c r="A209" s="44"/>
    </row>
    <row r="210" ht="21" customHeight="1">
      <c r="A210" s="44"/>
    </row>
    <row r="211" ht="21" customHeight="1">
      <c r="A211" s="44"/>
    </row>
    <row r="212" ht="21" customHeight="1">
      <c r="A212" s="44"/>
    </row>
    <row r="213" ht="21" customHeight="1">
      <c r="A213" s="44"/>
    </row>
    <row r="214" ht="21" customHeight="1">
      <c r="A214" s="44"/>
    </row>
    <row r="215" ht="21" customHeight="1">
      <c r="A215" s="44"/>
    </row>
    <row r="216" ht="21" customHeight="1">
      <c r="A216" s="44"/>
    </row>
    <row r="217" ht="21" customHeight="1">
      <c r="A217" s="44"/>
    </row>
    <row r="218" ht="21" customHeight="1">
      <c r="A218" s="44"/>
    </row>
    <row r="219" ht="21" customHeight="1">
      <c r="A219" s="44"/>
    </row>
    <row r="220" ht="21" customHeight="1">
      <c r="A220" s="44"/>
    </row>
    <row r="221" ht="21" customHeight="1">
      <c r="A221" s="44"/>
    </row>
    <row r="222" ht="21" customHeight="1">
      <c r="A222" s="44"/>
    </row>
    <row r="223" ht="21" customHeight="1">
      <c r="A223" s="44"/>
    </row>
    <row r="224" ht="21" customHeight="1">
      <c r="A224" s="44"/>
    </row>
    <row r="225" ht="21" customHeight="1">
      <c r="A225" s="44"/>
    </row>
    <row r="226" ht="21" customHeight="1">
      <c r="A226" s="44"/>
    </row>
    <row r="227" ht="21" customHeight="1">
      <c r="A227" s="44"/>
    </row>
    <row r="228" ht="21" customHeight="1">
      <c r="A228" s="44"/>
    </row>
    <row r="229" ht="21" customHeight="1">
      <c r="A229" s="44"/>
    </row>
    <row r="230" ht="21" customHeight="1">
      <c r="A230" s="44"/>
    </row>
    <row r="231" ht="21" customHeight="1">
      <c r="A231" s="44"/>
    </row>
    <row r="232" ht="21" customHeight="1">
      <c r="A232" s="44"/>
    </row>
    <row r="233" ht="21" customHeight="1">
      <c r="A233" s="44"/>
    </row>
    <row r="234" ht="21" customHeight="1">
      <c r="A234" s="44"/>
    </row>
    <row r="235" ht="21" customHeight="1">
      <c r="A235" s="44"/>
    </row>
    <row r="236" ht="21" customHeight="1">
      <c r="A236" s="44"/>
    </row>
    <row r="237" ht="21" customHeight="1">
      <c r="A237" s="44"/>
    </row>
    <row r="238" ht="21" customHeight="1">
      <c r="A238" s="44"/>
    </row>
    <row r="239" ht="21" customHeight="1">
      <c r="A239" s="44"/>
    </row>
    <row r="240" ht="21" customHeight="1">
      <c r="A240" s="44"/>
    </row>
    <row r="241" ht="21" customHeight="1">
      <c r="A241" s="44"/>
    </row>
    <row r="242" ht="21" customHeight="1">
      <c r="A242" s="44"/>
    </row>
    <row r="243" ht="21" customHeight="1">
      <c r="A243" s="44"/>
    </row>
    <row r="244" ht="21" customHeight="1">
      <c r="A244" s="44"/>
    </row>
    <row r="245" ht="21" customHeight="1">
      <c r="A245" s="44"/>
    </row>
    <row r="246" ht="21" customHeight="1">
      <c r="A246" s="44"/>
    </row>
    <row r="247" ht="21" customHeight="1">
      <c r="A247" s="44"/>
    </row>
    <row r="248" ht="21" customHeight="1">
      <c r="A248" s="44"/>
    </row>
    <row r="249" ht="21" customHeight="1">
      <c r="A249" s="44"/>
    </row>
    <row r="250" ht="21" customHeight="1">
      <c r="A250" s="44"/>
    </row>
    <row r="251" ht="21" customHeight="1">
      <c r="A251" s="44"/>
    </row>
    <row r="252" ht="21" customHeight="1">
      <c r="A252" s="44"/>
    </row>
    <row r="253" ht="21" customHeight="1">
      <c r="A253" s="44"/>
    </row>
    <row r="254" ht="21" customHeight="1">
      <c r="A254" s="44"/>
    </row>
    <row r="255" ht="21" customHeight="1">
      <c r="A255" s="44"/>
    </row>
    <row r="256" ht="21" customHeight="1">
      <c r="A256" s="44"/>
    </row>
    <row r="257" ht="21" customHeight="1">
      <c r="A257" s="44"/>
    </row>
    <row r="258" ht="21" customHeight="1">
      <c r="A258" s="44"/>
    </row>
    <row r="259" ht="21" customHeight="1">
      <c r="A259" s="44"/>
    </row>
    <row r="260" ht="21" customHeight="1">
      <c r="A260" s="44"/>
    </row>
    <row r="261" ht="21" customHeight="1">
      <c r="A261" s="44"/>
    </row>
    <row r="262" ht="21" customHeight="1">
      <c r="A262" s="44"/>
    </row>
    <row r="263" ht="21" customHeight="1">
      <c r="A263" s="44"/>
    </row>
    <row r="264" ht="21" customHeight="1">
      <c r="A264" s="44"/>
    </row>
    <row r="265" ht="21" customHeight="1">
      <c r="A265" s="44"/>
    </row>
    <row r="266" ht="21" customHeight="1">
      <c r="A266" s="44"/>
    </row>
    <row r="267" ht="21" customHeight="1">
      <c r="A267" s="44"/>
    </row>
    <row r="268" ht="21" customHeight="1">
      <c r="A268" s="44"/>
    </row>
    <row r="269" ht="21" customHeight="1">
      <c r="A269" s="44"/>
    </row>
    <row r="270" ht="21" customHeight="1">
      <c r="A270" s="44"/>
    </row>
    <row r="271" ht="21" customHeight="1">
      <c r="A271" s="44"/>
    </row>
    <row r="272" ht="21" customHeight="1">
      <c r="A272" s="44"/>
    </row>
    <row r="273" ht="21" customHeight="1">
      <c r="A273" s="44"/>
    </row>
    <row r="274" ht="21" customHeight="1">
      <c r="A274" s="44"/>
    </row>
    <row r="275" ht="21" customHeight="1">
      <c r="A275" s="44"/>
    </row>
    <row r="276" ht="21" customHeight="1">
      <c r="A276" s="44"/>
    </row>
    <row r="277" ht="21" customHeight="1">
      <c r="A277" s="44"/>
    </row>
    <row r="278" ht="21" customHeight="1">
      <c r="A278" s="44"/>
    </row>
    <row r="279" ht="21" customHeight="1">
      <c r="A279" s="44"/>
    </row>
    <row r="280" ht="21" customHeight="1">
      <c r="A280" s="44"/>
    </row>
    <row r="281" ht="21" customHeight="1">
      <c r="A281" s="44"/>
    </row>
    <row r="282" ht="21" customHeight="1">
      <c r="A282" s="44"/>
    </row>
    <row r="283" ht="21" customHeight="1">
      <c r="A283" s="44"/>
    </row>
    <row r="284" ht="21" customHeight="1">
      <c r="A284" s="44"/>
    </row>
    <row r="285" ht="21" customHeight="1">
      <c r="A285" s="44"/>
    </row>
    <row r="286" ht="21" customHeight="1">
      <c r="A286" s="44"/>
    </row>
    <row r="287" ht="21" customHeight="1">
      <c r="A287" s="44"/>
    </row>
    <row r="288" ht="21" customHeight="1">
      <c r="A288" s="44"/>
    </row>
    <row r="289" ht="21" customHeight="1">
      <c r="A289" s="44"/>
    </row>
    <row r="290" ht="21" customHeight="1">
      <c r="A290" s="44"/>
    </row>
    <row r="291" ht="21" customHeight="1">
      <c r="A291" s="44"/>
    </row>
    <row r="292" ht="21" customHeight="1">
      <c r="A292" s="44"/>
    </row>
    <row r="293" ht="21" customHeight="1">
      <c r="A293" s="44"/>
    </row>
    <row r="294" ht="21" customHeight="1">
      <c r="A294" s="44"/>
    </row>
    <row r="295" ht="21" customHeight="1">
      <c r="A295" s="44"/>
    </row>
    <row r="296" ht="21" customHeight="1">
      <c r="A296" s="44"/>
    </row>
    <row r="297" ht="21" customHeight="1">
      <c r="A297" s="44"/>
    </row>
    <row r="298" ht="21" customHeight="1">
      <c r="A298" s="44"/>
    </row>
    <row r="299" ht="21" customHeight="1">
      <c r="A299" s="44"/>
    </row>
    <row r="300" ht="21" customHeight="1">
      <c r="A300" s="44"/>
    </row>
    <row r="301" ht="21" customHeight="1">
      <c r="A301" s="44"/>
    </row>
    <row r="302" ht="21" customHeight="1">
      <c r="A302" s="44"/>
    </row>
    <row r="303" ht="21" customHeight="1">
      <c r="A303" s="44"/>
    </row>
    <row r="304" ht="21" customHeight="1">
      <c r="A304" s="44"/>
    </row>
    <row r="305" ht="21" customHeight="1">
      <c r="A305" s="44"/>
    </row>
    <row r="306" ht="21" customHeight="1">
      <c r="A306" s="44"/>
    </row>
    <row r="307" ht="21" customHeight="1">
      <c r="A307" s="44"/>
    </row>
    <row r="308" ht="21" customHeight="1">
      <c r="A308" s="44"/>
    </row>
    <row r="309" ht="21" customHeight="1">
      <c r="A309" s="44"/>
    </row>
    <row r="310" ht="21" customHeight="1">
      <c r="A310" s="44"/>
    </row>
    <row r="311" ht="21" customHeight="1">
      <c r="A311" s="44"/>
    </row>
    <row r="312" ht="21" customHeight="1">
      <c r="A312" s="44"/>
    </row>
    <row r="313" ht="21" customHeight="1">
      <c r="A313" s="44"/>
    </row>
    <row r="314" ht="21" customHeight="1">
      <c r="A314" s="44"/>
    </row>
    <row r="315" ht="21" customHeight="1">
      <c r="A315" s="44"/>
    </row>
    <row r="316" ht="21" customHeight="1">
      <c r="A316" s="44"/>
    </row>
    <row r="317" ht="21" customHeight="1">
      <c r="A317" s="44"/>
    </row>
    <row r="318" ht="21" customHeight="1">
      <c r="A318" s="44"/>
    </row>
    <row r="319" ht="21" customHeight="1">
      <c r="A319" s="44"/>
    </row>
    <row r="320" ht="21" customHeight="1">
      <c r="A320" s="44"/>
    </row>
    <row r="321" ht="21" customHeight="1">
      <c r="A321" s="44"/>
    </row>
    <row r="322" ht="21" customHeight="1">
      <c r="A322" s="44"/>
    </row>
    <row r="323" ht="21" customHeight="1">
      <c r="A323" s="44"/>
    </row>
    <row r="324" ht="21" customHeight="1">
      <c r="A324" s="44"/>
    </row>
    <row r="325" ht="21" customHeight="1">
      <c r="A325" s="44"/>
    </row>
    <row r="326" ht="21" customHeight="1">
      <c r="A326" s="44"/>
    </row>
    <row r="327" ht="21" customHeight="1">
      <c r="A327" s="44"/>
    </row>
    <row r="328" ht="21" customHeight="1">
      <c r="A328" s="44"/>
    </row>
    <row r="329" ht="21" customHeight="1">
      <c r="A329" s="44"/>
    </row>
    <row r="330" ht="21" customHeight="1">
      <c r="A330" s="44"/>
    </row>
    <row r="331" ht="21" customHeight="1">
      <c r="A331" s="44"/>
    </row>
    <row r="332" ht="21" customHeight="1">
      <c r="A332" s="44"/>
    </row>
    <row r="333" ht="21" customHeight="1">
      <c r="A333" s="44"/>
    </row>
    <row r="334" ht="21" customHeight="1">
      <c r="A334" s="44"/>
    </row>
    <row r="335" ht="21" customHeight="1">
      <c r="A335" s="44"/>
    </row>
    <row r="336" ht="21" customHeight="1">
      <c r="A336" s="44"/>
    </row>
    <row r="337" ht="21" customHeight="1">
      <c r="A337" s="44"/>
    </row>
    <row r="338" ht="21" customHeight="1">
      <c r="A338" s="44"/>
    </row>
    <row r="339" ht="21" customHeight="1">
      <c r="A339" s="44"/>
    </row>
    <row r="340" ht="21" customHeight="1">
      <c r="A340" s="44"/>
    </row>
    <row r="341" ht="21" customHeight="1">
      <c r="A341" s="44"/>
    </row>
    <row r="342" ht="21" customHeight="1">
      <c r="A342" s="44"/>
    </row>
    <row r="343" ht="21" customHeight="1">
      <c r="A343" s="44"/>
    </row>
    <row r="344" ht="21" customHeight="1">
      <c r="A344" s="44"/>
    </row>
    <row r="345" ht="21" customHeight="1">
      <c r="A345" s="44"/>
    </row>
    <row r="346" ht="21" customHeight="1">
      <c r="A346" s="44"/>
    </row>
    <row r="347" ht="21" customHeight="1">
      <c r="A347" s="44"/>
    </row>
    <row r="348" ht="21" customHeight="1">
      <c r="A348" s="44"/>
    </row>
    <row r="349" ht="21" customHeight="1">
      <c r="A349" s="44"/>
    </row>
    <row r="350" ht="21" customHeight="1">
      <c r="A350" s="44"/>
    </row>
    <row r="351" ht="21" customHeight="1">
      <c r="A351" s="44"/>
    </row>
    <row r="352" ht="21" customHeight="1">
      <c r="A352" s="44"/>
    </row>
    <row r="353" ht="21" customHeight="1">
      <c r="A353" s="44"/>
    </row>
    <row r="354" ht="21" customHeight="1">
      <c r="A354" s="44"/>
    </row>
    <row r="355" ht="21" customHeight="1">
      <c r="A355" s="44"/>
    </row>
    <row r="356" ht="21" customHeight="1">
      <c r="A356" s="44"/>
    </row>
    <row r="357" ht="21" customHeight="1">
      <c r="A357" s="44"/>
    </row>
    <row r="358" ht="21" customHeight="1">
      <c r="A358" s="44"/>
    </row>
    <row r="359" ht="21" customHeight="1">
      <c r="A359" s="44"/>
    </row>
    <row r="360" ht="21" customHeight="1">
      <c r="A360" s="44"/>
    </row>
    <row r="361" ht="21" customHeight="1">
      <c r="A361" s="44"/>
    </row>
    <row r="362" ht="21" customHeight="1">
      <c r="A362" s="44"/>
    </row>
    <row r="363" ht="21" customHeight="1">
      <c r="A363" s="44"/>
    </row>
    <row r="364" ht="21" customHeight="1">
      <c r="A364" s="44"/>
    </row>
    <row r="365" ht="21" customHeight="1">
      <c r="A365" s="44"/>
    </row>
    <row r="366" ht="21" customHeight="1">
      <c r="A366" s="44"/>
    </row>
    <row r="367" ht="21" customHeight="1">
      <c r="A367" s="44"/>
    </row>
    <row r="368" ht="21" customHeight="1">
      <c r="A368" s="44"/>
    </row>
    <row r="369" ht="21" customHeight="1">
      <c r="A369" s="44"/>
    </row>
    <row r="370" ht="21" customHeight="1">
      <c r="A370" s="44"/>
    </row>
    <row r="371" ht="21" customHeight="1">
      <c r="A371" s="44"/>
    </row>
    <row r="372" ht="21" customHeight="1">
      <c r="A372" s="44"/>
    </row>
    <row r="373" ht="21" customHeight="1">
      <c r="A373" s="44"/>
    </row>
    <row r="374" ht="21" customHeight="1">
      <c r="A374" s="44"/>
    </row>
    <row r="375" ht="21" customHeight="1">
      <c r="A375" s="44"/>
    </row>
    <row r="376" ht="21" customHeight="1">
      <c r="A376" s="44"/>
    </row>
    <row r="377" ht="21" customHeight="1">
      <c r="A377" s="44"/>
    </row>
    <row r="378" ht="21" customHeight="1">
      <c r="A378" s="44"/>
    </row>
    <row r="379" ht="21" customHeight="1">
      <c r="A379" s="44"/>
    </row>
    <row r="380" ht="21" customHeight="1">
      <c r="A380" s="44"/>
    </row>
    <row r="381" ht="21" customHeight="1">
      <c r="A381" s="44"/>
    </row>
    <row r="382" ht="21" customHeight="1">
      <c r="A382" s="44"/>
    </row>
    <row r="383" ht="21" customHeight="1">
      <c r="A383" s="44"/>
    </row>
    <row r="384" ht="21" customHeight="1">
      <c r="A384" s="44"/>
    </row>
    <row r="385" ht="21" customHeight="1">
      <c r="A385" s="44"/>
    </row>
    <row r="386" ht="21" customHeight="1">
      <c r="A386" s="44"/>
    </row>
    <row r="387" ht="21" customHeight="1">
      <c r="A387" s="44"/>
    </row>
    <row r="388" ht="21" customHeight="1">
      <c r="A388" s="44"/>
    </row>
    <row r="389" ht="21" customHeight="1">
      <c r="A389" s="44"/>
    </row>
    <row r="390" ht="21" customHeight="1">
      <c r="A390" s="44"/>
    </row>
    <row r="391" ht="21" customHeight="1">
      <c r="A391" s="44"/>
    </row>
    <row r="392" ht="21" customHeight="1">
      <c r="A392" s="44"/>
    </row>
    <row r="393" ht="21" customHeight="1">
      <c r="A393" s="44"/>
    </row>
    <row r="394" ht="21" customHeight="1">
      <c r="A394" s="44"/>
    </row>
    <row r="395" ht="21" customHeight="1">
      <c r="A395" s="44"/>
    </row>
    <row r="396" ht="21" customHeight="1">
      <c r="A396" s="44"/>
    </row>
    <row r="397" ht="21" customHeight="1">
      <c r="A397" s="44"/>
    </row>
    <row r="398" ht="21" customHeight="1">
      <c r="A398" s="44"/>
    </row>
    <row r="399" ht="21" customHeight="1">
      <c r="A399" s="44"/>
    </row>
    <row r="400" ht="21" customHeight="1">
      <c r="A400" s="44"/>
    </row>
    <row r="401" ht="21" customHeight="1">
      <c r="A401" s="44"/>
    </row>
    <row r="402" ht="21" customHeight="1">
      <c r="A402" s="44"/>
    </row>
    <row r="403" ht="21" customHeight="1">
      <c r="A403" s="44"/>
    </row>
    <row r="404" ht="21" customHeight="1">
      <c r="A404" s="44"/>
    </row>
    <row r="405" ht="21" customHeight="1">
      <c r="A405" s="44"/>
    </row>
    <row r="406" ht="21" customHeight="1">
      <c r="A406" s="44"/>
    </row>
    <row r="407" ht="21" customHeight="1">
      <c r="A407" s="44"/>
    </row>
    <row r="408" ht="21" customHeight="1">
      <c r="A408" s="44"/>
    </row>
    <row r="409" ht="21" customHeight="1">
      <c r="A409" s="44"/>
    </row>
    <row r="410" ht="21" customHeight="1">
      <c r="A410" s="44"/>
    </row>
    <row r="411" ht="21" customHeight="1">
      <c r="A411" s="44"/>
    </row>
    <row r="412" ht="21" customHeight="1">
      <c r="A412" s="44"/>
    </row>
    <row r="413" ht="21" customHeight="1">
      <c r="A413" s="44"/>
    </row>
    <row r="414" ht="21" customHeight="1">
      <c r="A414" s="44"/>
    </row>
    <row r="415" ht="21" customHeight="1">
      <c r="A415" s="44"/>
    </row>
    <row r="416" ht="21" customHeight="1">
      <c r="A416" s="44"/>
    </row>
    <row r="417" ht="21" customHeight="1">
      <c r="A417" s="44"/>
    </row>
    <row r="418" ht="21" customHeight="1">
      <c r="A418" s="44"/>
    </row>
    <row r="419" ht="21" customHeight="1">
      <c r="A419" s="44"/>
    </row>
    <row r="420" ht="21" customHeight="1">
      <c r="A420" s="44"/>
    </row>
    <row r="421" ht="21" customHeight="1">
      <c r="A421" s="44"/>
    </row>
    <row r="422" ht="21" customHeight="1">
      <c r="A422" s="44"/>
    </row>
    <row r="423" ht="21" customHeight="1">
      <c r="A423" s="44"/>
    </row>
    <row r="424" ht="21" customHeight="1">
      <c r="A424" s="44"/>
    </row>
    <row r="425" ht="21" customHeight="1">
      <c r="A425" s="44"/>
    </row>
    <row r="426" ht="21" customHeight="1">
      <c r="A426" s="44"/>
    </row>
    <row r="427" ht="21" customHeight="1">
      <c r="A427" s="44"/>
    </row>
    <row r="428" ht="21" customHeight="1">
      <c r="A428" s="44"/>
    </row>
    <row r="429" ht="21" customHeight="1">
      <c r="A429" s="44"/>
    </row>
    <row r="430" ht="21" customHeight="1">
      <c r="A430" s="44"/>
    </row>
    <row r="431" ht="21" customHeight="1">
      <c r="A431" s="44"/>
    </row>
    <row r="432" ht="21" customHeight="1">
      <c r="A432" s="44"/>
    </row>
    <row r="433" ht="21" customHeight="1">
      <c r="A433" s="44"/>
    </row>
    <row r="434" ht="21" customHeight="1">
      <c r="A434" s="44"/>
    </row>
    <row r="435" ht="21" customHeight="1">
      <c r="A435" s="44"/>
    </row>
    <row r="436" ht="21" customHeight="1">
      <c r="A436" s="44"/>
    </row>
    <row r="437" ht="21" customHeight="1">
      <c r="A437" s="44"/>
    </row>
    <row r="438" ht="21" customHeight="1">
      <c r="A438" s="44"/>
    </row>
    <row r="439" ht="21" customHeight="1">
      <c r="A439" s="44"/>
    </row>
    <row r="440" ht="21" customHeight="1">
      <c r="A440" s="44"/>
    </row>
    <row r="441" ht="21" customHeight="1">
      <c r="A441" s="44"/>
    </row>
    <row r="442" ht="21" customHeight="1">
      <c r="A442" s="44"/>
    </row>
    <row r="443" ht="21" customHeight="1">
      <c r="A443" s="44"/>
    </row>
    <row r="444" ht="21" customHeight="1">
      <c r="A444" s="44"/>
    </row>
    <row r="445" ht="21" customHeight="1">
      <c r="A445" s="44"/>
    </row>
    <row r="446" ht="21" customHeight="1">
      <c r="A446" s="44"/>
    </row>
    <row r="447" ht="21" customHeight="1">
      <c r="A447" s="44"/>
    </row>
    <row r="448" ht="21" customHeight="1">
      <c r="A448" s="44"/>
    </row>
    <row r="449" ht="21" customHeight="1">
      <c r="A449" s="44"/>
    </row>
    <row r="450" ht="21" customHeight="1">
      <c r="A450" s="44"/>
    </row>
    <row r="451" ht="21" customHeight="1">
      <c r="A451" s="44"/>
    </row>
    <row r="452" ht="21" customHeight="1">
      <c r="A452" s="44"/>
    </row>
    <row r="453" ht="21" customHeight="1">
      <c r="A453" s="44"/>
    </row>
    <row r="454" ht="21" customHeight="1">
      <c r="A454" s="44"/>
    </row>
    <row r="455" ht="21" customHeight="1">
      <c r="A455" s="44"/>
    </row>
    <row r="456" ht="21" customHeight="1">
      <c r="A456" s="44"/>
    </row>
    <row r="457" ht="21" customHeight="1">
      <c r="A457" s="44"/>
    </row>
    <row r="458" ht="21" customHeight="1">
      <c r="A458" s="44"/>
    </row>
    <row r="459" ht="21" customHeight="1">
      <c r="A459" s="44"/>
    </row>
    <row r="460" ht="21" customHeight="1">
      <c r="A460" s="44"/>
    </row>
    <row r="461" ht="21" customHeight="1">
      <c r="A461" s="44"/>
    </row>
    <row r="462" ht="21" customHeight="1">
      <c r="A462" s="44"/>
    </row>
    <row r="463" ht="21" customHeight="1">
      <c r="A463" s="44"/>
    </row>
    <row r="464" ht="21" customHeight="1">
      <c r="A464" s="44"/>
    </row>
    <row r="465" ht="21" customHeight="1">
      <c r="A465" s="44"/>
    </row>
    <row r="466" ht="21" customHeight="1">
      <c r="A466" s="44"/>
    </row>
    <row r="467" ht="21" customHeight="1">
      <c r="A467" s="44"/>
    </row>
    <row r="468" ht="21" customHeight="1">
      <c r="A468" s="44"/>
    </row>
    <row r="469" ht="21" customHeight="1">
      <c r="A469" s="44"/>
    </row>
    <row r="470" ht="21" customHeight="1">
      <c r="A470" s="44"/>
    </row>
    <row r="471" ht="21" customHeight="1">
      <c r="A471" s="44"/>
    </row>
    <row r="472" ht="21" customHeight="1">
      <c r="A472" s="44"/>
    </row>
    <row r="473" ht="21" customHeight="1">
      <c r="A473" s="44"/>
    </row>
    <row r="474" ht="21" customHeight="1">
      <c r="A474" s="44"/>
    </row>
    <row r="475" ht="21" customHeight="1">
      <c r="A475" s="44"/>
    </row>
    <row r="476" ht="21" customHeight="1">
      <c r="A476" s="44"/>
    </row>
    <row r="477" ht="21" customHeight="1">
      <c r="A477" s="44"/>
    </row>
    <row r="478" ht="21" customHeight="1">
      <c r="A478" s="44"/>
    </row>
    <row r="479" ht="21" customHeight="1">
      <c r="A479" s="44"/>
    </row>
    <row r="480" ht="21" customHeight="1">
      <c r="A480" s="44"/>
    </row>
    <row r="481" ht="21" customHeight="1">
      <c r="A481" s="44"/>
    </row>
    <row r="482" ht="21" customHeight="1">
      <c r="A482" s="44"/>
    </row>
    <row r="483" ht="21" customHeight="1">
      <c r="A483" s="44"/>
    </row>
    <row r="484" ht="21" customHeight="1">
      <c r="A484" s="44"/>
    </row>
    <row r="485" ht="21" customHeight="1">
      <c r="A485" s="44"/>
    </row>
    <row r="486" ht="21" customHeight="1">
      <c r="A486" s="44"/>
    </row>
    <row r="487" ht="21" customHeight="1">
      <c r="A487" s="44"/>
    </row>
    <row r="488" ht="21" customHeight="1">
      <c r="A488" s="44"/>
    </row>
    <row r="489" ht="21" customHeight="1">
      <c r="A489" s="44"/>
    </row>
    <row r="490" ht="21" customHeight="1">
      <c r="A490" s="44"/>
    </row>
    <row r="491" ht="21" customHeight="1">
      <c r="A491" s="44"/>
    </row>
    <row r="492" ht="21" customHeight="1">
      <c r="A492" s="44"/>
    </row>
    <row r="493" ht="21" customHeight="1">
      <c r="A493" s="44"/>
    </row>
    <row r="494" ht="21" customHeight="1">
      <c r="A494" s="44"/>
    </row>
    <row r="495" ht="21" customHeight="1">
      <c r="A495" s="44"/>
    </row>
    <row r="496" ht="21" customHeight="1">
      <c r="A496" s="44"/>
    </row>
    <row r="497" ht="21" customHeight="1">
      <c r="A497" s="44"/>
    </row>
    <row r="498" ht="21" customHeight="1">
      <c r="A498" s="44"/>
    </row>
    <row r="499" ht="21" customHeight="1">
      <c r="A499" s="44"/>
    </row>
    <row r="500" ht="21" customHeight="1">
      <c r="A500" s="44"/>
    </row>
    <row r="501" ht="21" customHeight="1">
      <c r="A501" s="44"/>
    </row>
    <row r="502" ht="21" customHeight="1">
      <c r="A502" s="44"/>
    </row>
    <row r="503" ht="21" customHeight="1">
      <c r="A503" s="44"/>
    </row>
    <row r="504" ht="21" customHeight="1">
      <c r="A504" s="44"/>
    </row>
    <row r="505" ht="21" customHeight="1">
      <c r="A505" s="44"/>
    </row>
    <row r="506" ht="21" customHeight="1">
      <c r="A506" s="44"/>
    </row>
    <row r="507" ht="21" customHeight="1">
      <c r="A507" s="44"/>
    </row>
    <row r="508" ht="21" customHeight="1">
      <c r="A508" s="44"/>
    </row>
    <row r="509" ht="21" customHeight="1">
      <c r="A509" s="44"/>
    </row>
    <row r="510" ht="21" customHeight="1">
      <c r="A510" s="44"/>
    </row>
    <row r="511" ht="21" customHeight="1">
      <c r="A511" s="44"/>
    </row>
    <row r="512" ht="21" customHeight="1">
      <c r="A512" s="44"/>
    </row>
    <row r="513" ht="21" customHeight="1">
      <c r="A513" s="44"/>
    </row>
    <row r="514" ht="21" customHeight="1">
      <c r="A514" s="44"/>
    </row>
    <row r="515" ht="21" customHeight="1">
      <c r="A515" s="44"/>
    </row>
    <row r="516" ht="21" customHeight="1">
      <c r="A516" s="44"/>
    </row>
    <row r="517" ht="21" customHeight="1">
      <c r="A517" s="44"/>
    </row>
    <row r="518" ht="21" customHeight="1">
      <c r="A518" s="44"/>
    </row>
    <row r="519" ht="21" customHeight="1">
      <c r="A519" s="44"/>
    </row>
    <row r="520" ht="21" customHeight="1">
      <c r="A520" s="44"/>
    </row>
    <row r="521" ht="21" customHeight="1">
      <c r="A521" s="44"/>
    </row>
    <row r="522" ht="21" customHeight="1">
      <c r="A522" s="44"/>
    </row>
    <row r="523" ht="21" customHeight="1">
      <c r="A523" s="44"/>
    </row>
    <row r="524" ht="21" customHeight="1">
      <c r="A524" s="44"/>
    </row>
    <row r="525" ht="21" customHeight="1">
      <c r="A525" s="44"/>
    </row>
    <row r="526" ht="21" customHeight="1">
      <c r="A526" s="44"/>
    </row>
    <row r="527" ht="21" customHeight="1">
      <c r="A527" s="44"/>
    </row>
    <row r="528" ht="21" customHeight="1">
      <c r="A528" s="44"/>
    </row>
    <row r="529" ht="21" customHeight="1">
      <c r="A529" s="44"/>
    </row>
    <row r="530" ht="21" customHeight="1">
      <c r="A530" s="44"/>
    </row>
    <row r="531" ht="21" customHeight="1">
      <c r="A531" s="44"/>
    </row>
    <row r="532" ht="21" customHeight="1">
      <c r="A532" s="44"/>
    </row>
    <row r="533" ht="21" customHeight="1">
      <c r="A533" s="44"/>
    </row>
    <row r="534" ht="21" customHeight="1">
      <c r="A534" s="44"/>
    </row>
    <row r="535" ht="21" customHeight="1">
      <c r="A535" s="44"/>
    </row>
    <row r="536" ht="21" customHeight="1">
      <c r="A536" s="44"/>
    </row>
    <row r="537" ht="21" customHeight="1">
      <c r="A537" s="44"/>
    </row>
    <row r="538" ht="21" customHeight="1">
      <c r="A538" s="44"/>
    </row>
    <row r="539" ht="21" customHeight="1">
      <c r="A539" s="44"/>
    </row>
    <row r="540" ht="21" customHeight="1">
      <c r="A540" s="44"/>
    </row>
    <row r="541" ht="21" customHeight="1">
      <c r="A541" s="44"/>
    </row>
    <row r="542" ht="21" customHeight="1">
      <c r="A542" s="44"/>
    </row>
    <row r="543" ht="21" customHeight="1">
      <c r="A543" s="44"/>
    </row>
    <row r="544" ht="21" customHeight="1">
      <c r="A544" s="44"/>
    </row>
    <row r="545" ht="21" customHeight="1">
      <c r="A545" s="44"/>
    </row>
    <row r="546" ht="21" customHeight="1">
      <c r="A546" s="44"/>
    </row>
    <row r="547" ht="21" customHeight="1">
      <c r="A547" s="44"/>
    </row>
    <row r="548" ht="21" customHeight="1">
      <c r="A548" s="44"/>
    </row>
    <row r="549" ht="21" customHeight="1">
      <c r="A549" s="44"/>
    </row>
    <row r="550" ht="21" customHeight="1">
      <c r="A550" s="44"/>
    </row>
    <row r="551" ht="21" customHeight="1">
      <c r="A551" s="44"/>
    </row>
    <row r="552" ht="21" customHeight="1">
      <c r="A552" s="44"/>
    </row>
    <row r="553" ht="21" customHeight="1">
      <c r="A553" s="44"/>
    </row>
    <row r="554" ht="21" customHeight="1">
      <c r="A554" s="44"/>
    </row>
    <row r="555" ht="21" customHeight="1">
      <c r="A555" s="44"/>
    </row>
    <row r="556" ht="21" customHeight="1">
      <c r="A556" s="44"/>
    </row>
    <row r="557" ht="21" customHeight="1">
      <c r="A557" s="44"/>
    </row>
    <row r="558" ht="21" customHeight="1">
      <c r="A558" s="44"/>
    </row>
    <row r="559" ht="21" customHeight="1">
      <c r="A559" s="44"/>
    </row>
    <row r="560" ht="21" customHeight="1">
      <c r="A560" s="44"/>
    </row>
    <row r="561" ht="21" customHeight="1">
      <c r="A561" s="44"/>
    </row>
    <row r="562" ht="21" customHeight="1">
      <c r="A562" s="44"/>
    </row>
    <row r="563" ht="21" customHeight="1">
      <c r="A563" s="44"/>
    </row>
    <row r="564" ht="21" customHeight="1">
      <c r="A564" s="44"/>
    </row>
    <row r="565" ht="21" customHeight="1">
      <c r="A565" s="44"/>
    </row>
    <row r="566" ht="21" customHeight="1">
      <c r="A566" s="44"/>
    </row>
    <row r="567" ht="21" customHeight="1">
      <c r="A567" s="44"/>
    </row>
    <row r="568" ht="21" customHeight="1">
      <c r="A568" s="44"/>
    </row>
    <row r="569" ht="21" customHeight="1">
      <c r="A569" s="44"/>
    </row>
    <row r="570" ht="21" customHeight="1">
      <c r="A570" s="44"/>
    </row>
    <row r="571" ht="21" customHeight="1">
      <c r="A571" s="44"/>
    </row>
    <row r="572" ht="21" customHeight="1">
      <c r="A572" s="44"/>
    </row>
    <row r="573" ht="21" customHeight="1">
      <c r="A573" s="44"/>
    </row>
    <row r="574" ht="21" customHeight="1">
      <c r="A574" s="44"/>
    </row>
    <row r="575" ht="21" customHeight="1">
      <c r="A575" s="44"/>
    </row>
    <row r="576" ht="21" customHeight="1">
      <c r="A576" s="44"/>
    </row>
    <row r="577" ht="21" customHeight="1">
      <c r="A577" s="44"/>
    </row>
    <row r="578" ht="21" customHeight="1">
      <c r="A578" s="44"/>
    </row>
    <row r="579" ht="21" customHeight="1">
      <c r="A579" s="44"/>
    </row>
    <row r="580" ht="21" customHeight="1">
      <c r="A580" s="44"/>
    </row>
    <row r="581" ht="21" customHeight="1">
      <c r="A581" s="44"/>
    </row>
    <row r="582" ht="21" customHeight="1">
      <c r="A582" s="44"/>
    </row>
    <row r="583" ht="21" customHeight="1">
      <c r="A583" s="44"/>
    </row>
    <row r="584" ht="21" customHeight="1">
      <c r="A584" s="44"/>
    </row>
    <row r="585" ht="21" customHeight="1">
      <c r="A585" s="44"/>
    </row>
    <row r="586" ht="21" customHeight="1">
      <c r="A586" s="44"/>
    </row>
    <row r="587" ht="21" customHeight="1">
      <c r="A587" s="44"/>
    </row>
    <row r="588" ht="21" customHeight="1">
      <c r="A588" s="44"/>
    </row>
    <row r="589" ht="21" customHeight="1">
      <c r="A589" s="44"/>
    </row>
    <row r="590" ht="21" customHeight="1">
      <c r="A590" s="44"/>
    </row>
    <row r="591" ht="21" customHeight="1">
      <c r="A591" s="44"/>
    </row>
    <row r="592" ht="21" customHeight="1">
      <c r="A592" s="44"/>
    </row>
    <row r="593" ht="21" customHeight="1">
      <c r="A593" s="44"/>
    </row>
    <row r="594" ht="21" customHeight="1">
      <c r="A594" s="44"/>
    </row>
    <row r="595" ht="21" customHeight="1">
      <c r="A595" s="44"/>
    </row>
    <row r="596" ht="21" customHeight="1">
      <c r="A596" s="44"/>
    </row>
    <row r="597" ht="21" customHeight="1">
      <c r="A597" s="44"/>
    </row>
    <row r="598" ht="21" customHeight="1">
      <c r="A598" s="44"/>
    </row>
    <row r="599" ht="21" customHeight="1">
      <c r="A599" s="44"/>
    </row>
    <row r="600" ht="21" customHeight="1">
      <c r="A600" s="44"/>
    </row>
    <row r="601" ht="21" customHeight="1">
      <c r="A601" s="44"/>
    </row>
    <row r="602" ht="21" customHeight="1">
      <c r="A602" s="44"/>
    </row>
    <row r="603" ht="21" customHeight="1">
      <c r="A603" s="44"/>
    </row>
    <row r="604" ht="21" customHeight="1">
      <c r="A604" s="44"/>
    </row>
    <row r="605" ht="21" customHeight="1">
      <c r="A605" s="44"/>
    </row>
    <row r="606" ht="21" customHeight="1">
      <c r="A606" s="44"/>
    </row>
    <row r="607" ht="21" customHeight="1">
      <c r="A607" s="44"/>
    </row>
    <row r="608" ht="21" customHeight="1">
      <c r="A608" s="44"/>
    </row>
    <row r="609" ht="21" customHeight="1">
      <c r="A609" s="44"/>
    </row>
    <row r="610" ht="21" customHeight="1">
      <c r="A610" s="44"/>
    </row>
    <row r="611" ht="21" customHeight="1">
      <c r="A611" s="44"/>
    </row>
    <row r="612" ht="21" customHeight="1">
      <c r="A612" s="44"/>
    </row>
    <row r="613" ht="21" customHeight="1">
      <c r="A613" s="44"/>
    </row>
    <row r="614" ht="21" customHeight="1">
      <c r="A614" s="44"/>
    </row>
    <row r="615" ht="21" customHeight="1">
      <c r="A615" s="44"/>
    </row>
    <row r="616" ht="21" customHeight="1">
      <c r="A616" s="44"/>
    </row>
    <row r="617" ht="21" customHeight="1">
      <c r="A617" s="44"/>
    </row>
    <row r="618" ht="21" customHeight="1">
      <c r="A618" s="44"/>
    </row>
    <row r="619" ht="21" customHeight="1">
      <c r="A619" s="44"/>
    </row>
    <row r="620" ht="21" customHeight="1">
      <c r="A620" s="44"/>
    </row>
    <row r="621" ht="21" customHeight="1">
      <c r="A621" s="44"/>
    </row>
    <row r="622" ht="21" customHeight="1">
      <c r="A622" s="44"/>
    </row>
    <row r="623" ht="21" customHeight="1">
      <c r="A623" s="44"/>
    </row>
    <row r="624" ht="21" customHeight="1">
      <c r="A624" s="44"/>
    </row>
    <row r="625" ht="21" customHeight="1">
      <c r="A625" s="44"/>
    </row>
    <row r="626" ht="21" customHeight="1">
      <c r="A626" s="44"/>
    </row>
    <row r="627" ht="21" customHeight="1">
      <c r="A627" s="44"/>
    </row>
    <row r="628" ht="21" customHeight="1">
      <c r="A628" s="44"/>
    </row>
    <row r="629" ht="21" customHeight="1">
      <c r="A629" s="44"/>
    </row>
    <row r="630" ht="21" customHeight="1">
      <c r="A630" s="44"/>
    </row>
    <row r="631" ht="21" customHeight="1">
      <c r="A631" s="44"/>
    </row>
    <row r="632" ht="21" customHeight="1">
      <c r="A632" s="44"/>
    </row>
    <row r="633" ht="21" customHeight="1">
      <c r="A633" s="44"/>
    </row>
    <row r="634" ht="21" customHeight="1">
      <c r="A634" s="44"/>
    </row>
    <row r="635" ht="21" customHeight="1">
      <c r="A635" s="44"/>
    </row>
    <row r="636" ht="21" customHeight="1">
      <c r="A636" s="44"/>
    </row>
    <row r="637" ht="21" customHeight="1">
      <c r="A637" s="44"/>
    </row>
    <row r="638" ht="21" customHeight="1">
      <c r="A638" s="44"/>
    </row>
    <row r="639" ht="21" customHeight="1">
      <c r="A639" s="44"/>
    </row>
    <row r="640" ht="21" customHeight="1">
      <c r="A640" s="44"/>
    </row>
    <row r="641" ht="21" customHeight="1">
      <c r="A641" s="44"/>
    </row>
    <row r="642" ht="21" customHeight="1">
      <c r="A642" s="44"/>
    </row>
    <row r="643" ht="21" customHeight="1">
      <c r="A643" s="44"/>
    </row>
    <row r="644" ht="21" customHeight="1">
      <c r="A644" s="44"/>
    </row>
    <row r="645" ht="21" customHeight="1">
      <c r="A645" s="44"/>
    </row>
    <row r="646" ht="21" customHeight="1">
      <c r="A646" s="44"/>
    </row>
    <row r="647" ht="21" customHeight="1">
      <c r="A647" s="44"/>
    </row>
    <row r="648" ht="21" customHeight="1">
      <c r="A648" s="44"/>
    </row>
    <row r="649" ht="21" customHeight="1">
      <c r="A649" s="44"/>
    </row>
    <row r="650" ht="21" customHeight="1">
      <c r="A650" s="44"/>
    </row>
    <row r="651" ht="21" customHeight="1">
      <c r="A651" s="44"/>
    </row>
    <row r="652" ht="21" customHeight="1">
      <c r="A652" s="44"/>
    </row>
    <row r="653" ht="21" customHeight="1">
      <c r="A653" s="44"/>
    </row>
    <row r="654" ht="21" customHeight="1">
      <c r="A654" s="44"/>
    </row>
    <row r="655" ht="21" customHeight="1">
      <c r="A655" s="44"/>
    </row>
    <row r="656" ht="21" customHeight="1">
      <c r="A656" s="44"/>
    </row>
    <row r="657" ht="21" customHeight="1">
      <c r="A657" s="44"/>
    </row>
    <row r="658" ht="21" customHeight="1">
      <c r="A658" s="44"/>
    </row>
    <row r="659" ht="21" customHeight="1">
      <c r="A659" s="44"/>
    </row>
    <row r="660" ht="21" customHeight="1">
      <c r="A660" s="44"/>
    </row>
    <row r="661" ht="21" customHeight="1">
      <c r="A661" s="44"/>
    </row>
    <row r="662" ht="21" customHeight="1">
      <c r="A662" s="44"/>
    </row>
    <row r="663" ht="21" customHeight="1">
      <c r="A663" s="44"/>
    </row>
    <row r="664" ht="21" customHeight="1">
      <c r="A664" s="44"/>
    </row>
    <row r="665" ht="21" customHeight="1">
      <c r="A665" s="44"/>
    </row>
    <row r="666" ht="21" customHeight="1">
      <c r="A666" s="44"/>
    </row>
    <row r="667" ht="21" customHeight="1">
      <c r="A667" s="44"/>
    </row>
    <row r="668" ht="21" customHeight="1">
      <c r="A668" s="44"/>
    </row>
    <row r="669" ht="21" customHeight="1">
      <c r="A669" s="44"/>
    </row>
    <row r="670" ht="21" customHeight="1">
      <c r="A670" s="44"/>
    </row>
    <row r="671" ht="21" customHeight="1">
      <c r="A671" s="44"/>
    </row>
    <row r="672" ht="21" customHeight="1">
      <c r="A672" s="44"/>
    </row>
    <row r="673" ht="21" customHeight="1">
      <c r="A673" s="44"/>
    </row>
    <row r="674" ht="21" customHeight="1">
      <c r="A674" s="44"/>
    </row>
    <row r="675" ht="21" customHeight="1">
      <c r="A675" s="44"/>
    </row>
    <row r="676" ht="21" customHeight="1">
      <c r="A676" s="44"/>
    </row>
    <row r="677" ht="21" customHeight="1">
      <c r="A677" s="44"/>
    </row>
    <row r="678" ht="21" customHeight="1">
      <c r="A678" s="44"/>
    </row>
    <row r="679" ht="21" customHeight="1">
      <c r="A679" s="44"/>
    </row>
    <row r="680" ht="21" customHeight="1">
      <c r="A680" s="44"/>
    </row>
    <row r="681" ht="21" customHeight="1">
      <c r="A681" s="44"/>
    </row>
    <row r="682" ht="21" customHeight="1">
      <c r="A682" s="44"/>
    </row>
    <row r="683" ht="21" customHeight="1">
      <c r="A683" s="44"/>
    </row>
    <row r="684" ht="21" customHeight="1">
      <c r="A684" s="44"/>
    </row>
    <row r="685" ht="21" customHeight="1">
      <c r="A685" s="44"/>
    </row>
    <row r="686" ht="21" customHeight="1">
      <c r="A686" s="44"/>
    </row>
    <row r="687" ht="21" customHeight="1">
      <c r="A687" s="44"/>
    </row>
    <row r="688" ht="21" customHeight="1">
      <c r="A688" s="44"/>
    </row>
    <row r="689" ht="21" customHeight="1">
      <c r="A689" s="44"/>
    </row>
    <row r="690" ht="21" customHeight="1">
      <c r="A690" s="44"/>
    </row>
    <row r="691" ht="21" customHeight="1">
      <c r="A691" s="44"/>
    </row>
    <row r="692" ht="21" customHeight="1">
      <c r="A692" s="44"/>
    </row>
    <row r="693" ht="21" customHeight="1">
      <c r="A693" s="44"/>
    </row>
    <row r="694" ht="21" customHeight="1">
      <c r="A694" s="44"/>
    </row>
    <row r="695" ht="21" customHeight="1">
      <c r="A695" s="44"/>
    </row>
    <row r="696" ht="21" customHeight="1">
      <c r="A696" s="44"/>
    </row>
    <row r="697" ht="21" customHeight="1">
      <c r="A697" s="44"/>
    </row>
    <row r="698" ht="21" customHeight="1">
      <c r="A698" s="44"/>
    </row>
    <row r="699" ht="21" customHeight="1">
      <c r="A699" s="44"/>
    </row>
    <row r="700" ht="21" customHeight="1">
      <c r="A700" s="44"/>
    </row>
    <row r="701" ht="21" customHeight="1">
      <c r="A701" s="44"/>
    </row>
    <row r="702" ht="21" customHeight="1">
      <c r="A702" s="44"/>
    </row>
    <row r="703" ht="21" customHeight="1">
      <c r="A703" s="44"/>
    </row>
    <row r="704" ht="21" customHeight="1">
      <c r="A704" s="44"/>
    </row>
    <row r="705" ht="21" customHeight="1">
      <c r="A705" s="44"/>
    </row>
    <row r="706" ht="21" customHeight="1">
      <c r="A706" s="44"/>
    </row>
    <row r="707" ht="21" customHeight="1">
      <c r="A707" s="44"/>
    </row>
    <row r="708" ht="21" customHeight="1">
      <c r="A708" s="44"/>
    </row>
    <row r="709" ht="21" customHeight="1">
      <c r="A709" s="44"/>
    </row>
    <row r="710" ht="21" customHeight="1">
      <c r="A710" s="44"/>
    </row>
    <row r="711" ht="21" customHeight="1">
      <c r="A711" s="44"/>
    </row>
  </sheetData>
  <sheetProtection/>
  <mergeCells count="8">
    <mergeCell ref="N5:P5"/>
    <mergeCell ref="Q5:S5"/>
    <mergeCell ref="A36:A37"/>
    <mergeCell ref="B5:D5"/>
    <mergeCell ref="E5:G5"/>
    <mergeCell ref="H5:J5"/>
    <mergeCell ref="K5:M5"/>
    <mergeCell ref="A5:A6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49" r:id="rId1"/>
  <headerFooter scaleWithDoc="0" alignWithMargins="0">
    <oddFooter>&amp;R&amp;A</oddFooter>
  </headerFooter>
  <colBreaks count="1" manualBreakCount="1">
    <brk id="10" max="34" man="1"/>
  </colBreaks>
  <ignoredErrors>
    <ignoredError sqref="R30:S33 I30:J32 B28:S29 B34:S34 B33:J33 F30:G32" formulaRange="1"/>
    <ignoredError sqref="K30:Q33 H30:H32 B30:E32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workbookViewId="0" topLeftCell="A1">
      <selection activeCell="A1" sqref="A1"/>
    </sheetView>
  </sheetViews>
  <sheetFormatPr defaultColWidth="9.125" defaultRowHeight="15.75" customHeight="1"/>
  <cols>
    <col min="1" max="1" width="9.125" style="6" customWidth="1"/>
    <col min="2" max="3" width="9.875" style="6" customWidth="1"/>
    <col min="4" max="5" width="9.875" style="7" customWidth="1"/>
    <col min="6" max="8" width="9.875" style="6" customWidth="1"/>
    <col min="9" max="16384" width="9.125" style="6" customWidth="1"/>
  </cols>
  <sheetData>
    <row r="1" spans="1:8" s="7" customFormat="1" ht="13.5" customHeight="1">
      <c r="A1" s="329" t="s">
        <v>315</v>
      </c>
      <c r="B1" s="4"/>
      <c r="C1" s="4"/>
      <c r="D1" s="4"/>
      <c r="E1" s="4"/>
      <c r="F1" s="4"/>
      <c r="G1" s="5"/>
      <c r="H1" s="6"/>
    </row>
    <row r="2" spans="1:8" ht="17.25" customHeight="1">
      <c r="A2" s="77" t="s">
        <v>70</v>
      </c>
      <c r="B2" s="4"/>
      <c r="C2" s="4"/>
      <c r="D2" s="5"/>
      <c r="E2" s="5"/>
      <c r="F2" s="4"/>
      <c r="G2" s="78"/>
      <c r="H2" s="4"/>
    </row>
    <row r="3" spans="1:8" ht="17.25" customHeight="1">
      <c r="A3" s="79" t="s">
        <v>202</v>
      </c>
      <c r="B3" s="4"/>
      <c r="C3" s="4"/>
      <c r="D3" s="5"/>
      <c r="E3" s="5"/>
      <c r="F3" s="4"/>
      <c r="G3" s="78"/>
      <c r="H3" s="4"/>
    </row>
    <row r="4" spans="4:8" ht="14.25" thickBot="1">
      <c r="D4" s="6"/>
      <c r="E4" s="6"/>
      <c r="F4" s="31"/>
      <c r="G4" s="32"/>
      <c r="H4" s="239" t="s">
        <v>220</v>
      </c>
    </row>
    <row r="5" spans="1:9" ht="15" customHeight="1">
      <c r="A5" s="429" t="s">
        <v>71</v>
      </c>
      <c r="B5" s="415" t="s">
        <v>72</v>
      </c>
      <c r="C5" s="415"/>
      <c r="D5" s="431" t="s">
        <v>218</v>
      </c>
      <c r="E5" s="421"/>
      <c r="F5" s="432" t="s">
        <v>73</v>
      </c>
      <c r="G5" s="432"/>
      <c r="H5" s="433"/>
      <c r="I5" s="4"/>
    </row>
    <row r="6" spans="1:9" ht="15" customHeight="1">
      <c r="A6" s="430"/>
      <c r="B6" s="192" t="s">
        <v>74</v>
      </c>
      <c r="C6" s="101" t="s">
        <v>75</v>
      </c>
      <c r="D6" s="205" t="s">
        <v>76</v>
      </c>
      <c r="E6" s="200" t="s">
        <v>77</v>
      </c>
      <c r="F6" s="192" t="s">
        <v>78</v>
      </c>
      <c r="G6" s="212" t="s">
        <v>79</v>
      </c>
      <c r="H6" s="210" t="s">
        <v>80</v>
      </c>
      <c r="I6" s="4"/>
    </row>
    <row r="7" spans="1:8" ht="15" customHeight="1">
      <c r="A7" s="33" t="s">
        <v>210</v>
      </c>
      <c r="B7" s="193">
        <v>449</v>
      </c>
      <c r="C7" s="86">
        <v>109</v>
      </c>
      <c r="D7" s="206">
        <v>25.033452274754683</v>
      </c>
      <c r="E7" s="201">
        <v>6.077163247100803</v>
      </c>
      <c r="F7" s="193">
        <v>4760</v>
      </c>
      <c r="G7" s="213">
        <v>820</v>
      </c>
      <c r="H7" s="211">
        <f>F7-G7</f>
        <v>3940</v>
      </c>
    </row>
    <row r="8" spans="1:8" ht="15" customHeight="1">
      <c r="A8" s="33">
        <v>39</v>
      </c>
      <c r="B8" s="194">
        <v>577</v>
      </c>
      <c r="C8" s="34">
        <v>110</v>
      </c>
      <c r="D8" s="207">
        <v>28.61535409640944</v>
      </c>
      <c r="E8" s="202">
        <v>5.455266812140448</v>
      </c>
      <c r="F8" s="194">
        <v>2486</v>
      </c>
      <c r="G8" s="214">
        <v>1090</v>
      </c>
      <c r="H8" s="4">
        <f>F8-G8</f>
        <v>1396</v>
      </c>
    </row>
    <row r="9" spans="1:8" ht="15" customHeight="1">
      <c r="A9" s="33">
        <v>40</v>
      </c>
      <c r="B9" s="194">
        <v>632</v>
      </c>
      <c r="C9" s="34">
        <v>132</v>
      </c>
      <c r="D9" s="207">
        <v>26.78760649345145</v>
      </c>
      <c r="E9" s="202">
        <v>5.594879837239859</v>
      </c>
      <c r="F9" s="194">
        <v>3599</v>
      </c>
      <c r="G9" s="214">
        <v>1337</v>
      </c>
      <c r="H9" s="4">
        <f aca="true" t="shared" si="0" ref="H9:H42">F9-G9</f>
        <v>2262</v>
      </c>
    </row>
    <row r="10" spans="1:8" ht="15" customHeight="1">
      <c r="A10" s="6">
        <v>41</v>
      </c>
      <c r="B10" s="194">
        <v>753</v>
      </c>
      <c r="C10" s="34">
        <v>125</v>
      </c>
      <c r="D10" s="207">
        <v>26.807647121649044</v>
      </c>
      <c r="E10" s="202">
        <v>4.4501406244437325</v>
      </c>
      <c r="F10" s="194">
        <v>5248</v>
      </c>
      <c r="G10" s="214">
        <v>1793</v>
      </c>
      <c r="H10" s="4">
        <f t="shared" si="0"/>
        <v>3455</v>
      </c>
    </row>
    <row r="11" spans="1:8" ht="15" customHeight="1">
      <c r="A11" s="6">
        <v>42</v>
      </c>
      <c r="B11" s="194">
        <v>792</v>
      </c>
      <c r="C11" s="34">
        <v>130</v>
      </c>
      <c r="D11" s="207">
        <v>23.497997329773032</v>
      </c>
      <c r="E11" s="202">
        <v>3.8569945112001185</v>
      </c>
      <c r="F11" s="194">
        <v>6549</v>
      </c>
      <c r="G11" s="214">
        <v>2292</v>
      </c>
      <c r="H11" s="4">
        <f t="shared" si="0"/>
        <v>4257</v>
      </c>
    </row>
    <row r="12" spans="1:8" ht="15" customHeight="1">
      <c r="A12" s="6">
        <v>43</v>
      </c>
      <c r="B12" s="194">
        <v>1302</v>
      </c>
      <c r="C12" s="34">
        <v>151</v>
      </c>
      <c r="D12" s="207">
        <v>33.043169301829806</v>
      </c>
      <c r="E12" s="202">
        <v>3.832195518107758</v>
      </c>
      <c r="F12" s="194">
        <v>8656</v>
      </c>
      <c r="G12" s="214">
        <v>3315</v>
      </c>
      <c r="H12" s="4">
        <f t="shared" si="0"/>
        <v>5341</v>
      </c>
    </row>
    <row r="13" spans="1:8" ht="15" customHeight="1">
      <c r="A13" s="6">
        <v>44</v>
      </c>
      <c r="B13" s="194">
        <v>1547</v>
      </c>
      <c r="C13" s="34">
        <v>200</v>
      </c>
      <c r="D13" s="207">
        <v>33.95075275424659</v>
      </c>
      <c r="E13" s="202">
        <v>4.389237589430716</v>
      </c>
      <c r="F13" s="194">
        <v>9486</v>
      </c>
      <c r="G13" s="214">
        <v>4407</v>
      </c>
      <c r="H13" s="4">
        <f t="shared" si="0"/>
        <v>5079</v>
      </c>
    </row>
    <row r="14" spans="1:8" ht="15" customHeight="1">
      <c r="A14" s="6">
        <v>45</v>
      </c>
      <c r="B14" s="194">
        <v>1622</v>
      </c>
      <c r="C14" s="34">
        <v>164</v>
      </c>
      <c r="D14" s="207">
        <v>31.18091466579519</v>
      </c>
      <c r="E14" s="202">
        <v>3.1526942078855806</v>
      </c>
      <c r="F14" s="194">
        <v>8832</v>
      </c>
      <c r="G14" s="214">
        <v>4771</v>
      </c>
      <c r="H14" s="4">
        <f t="shared" si="0"/>
        <v>4061</v>
      </c>
    </row>
    <row r="15" spans="1:8" ht="15" customHeight="1">
      <c r="A15" s="6">
        <v>46</v>
      </c>
      <c r="B15" s="194">
        <v>1798</v>
      </c>
      <c r="C15" s="34">
        <v>222</v>
      </c>
      <c r="D15" s="207">
        <v>31.408308004052685</v>
      </c>
      <c r="E15" s="202">
        <v>3.878000209621633</v>
      </c>
      <c r="F15" s="194">
        <v>8604</v>
      </c>
      <c r="G15" s="214">
        <v>5539</v>
      </c>
      <c r="H15" s="4">
        <f t="shared" si="0"/>
        <v>3065</v>
      </c>
    </row>
    <row r="16" spans="1:8" ht="15" customHeight="1">
      <c r="A16" s="6">
        <v>47</v>
      </c>
      <c r="B16" s="194">
        <v>1900</v>
      </c>
      <c r="C16" s="34">
        <v>197</v>
      </c>
      <c r="D16" s="207">
        <v>30.819140308191404</v>
      </c>
      <c r="E16" s="202">
        <v>3.195458231954582</v>
      </c>
      <c r="F16" s="194">
        <v>9720</v>
      </c>
      <c r="G16" s="214">
        <v>6883</v>
      </c>
      <c r="H16" s="4">
        <f t="shared" si="0"/>
        <v>2837</v>
      </c>
    </row>
    <row r="17" spans="1:8" ht="15" customHeight="1">
      <c r="A17" s="6">
        <v>48</v>
      </c>
      <c r="B17" s="194">
        <v>1788</v>
      </c>
      <c r="C17" s="34">
        <v>240</v>
      </c>
      <c r="D17" s="207">
        <v>27.301044402369754</v>
      </c>
      <c r="E17" s="202">
        <v>3.6645697184388935</v>
      </c>
      <c r="F17" s="194">
        <v>7722</v>
      </c>
      <c r="G17" s="214">
        <v>6564</v>
      </c>
      <c r="H17" s="4">
        <f t="shared" si="0"/>
        <v>1158</v>
      </c>
    </row>
    <row r="18" spans="1:8" ht="15" customHeight="1">
      <c r="A18" s="6">
        <v>49</v>
      </c>
      <c r="B18" s="194">
        <v>1723</v>
      </c>
      <c r="C18" s="34">
        <v>229</v>
      </c>
      <c r="D18" s="207">
        <v>25.39537488761478</v>
      </c>
      <c r="E18" s="202">
        <v>3.3752413518652262</v>
      </c>
      <c r="F18" s="194">
        <v>6938</v>
      </c>
      <c r="G18" s="214">
        <v>6272</v>
      </c>
      <c r="H18" s="4">
        <f t="shared" si="0"/>
        <v>666</v>
      </c>
    </row>
    <row r="19" spans="1:8" ht="15" customHeight="1">
      <c r="A19" s="6">
        <v>50</v>
      </c>
      <c r="B19" s="194">
        <v>1501</v>
      </c>
      <c r="C19" s="34">
        <v>206</v>
      </c>
      <c r="D19" s="207">
        <v>21.50583852711512</v>
      </c>
      <c r="E19" s="202">
        <v>2.9515008238412492</v>
      </c>
      <c r="F19" s="194">
        <v>6754</v>
      </c>
      <c r="G19" s="214">
        <v>6257</v>
      </c>
      <c r="H19" s="4">
        <f t="shared" si="0"/>
        <v>497</v>
      </c>
    </row>
    <row r="20" spans="1:8" ht="15" customHeight="1">
      <c r="A20" s="6">
        <v>51</v>
      </c>
      <c r="B20" s="194">
        <v>1326</v>
      </c>
      <c r="C20" s="34">
        <v>226</v>
      </c>
      <c r="D20" s="207">
        <v>18.451776296564297</v>
      </c>
      <c r="E20" s="202">
        <v>3.144872883124835</v>
      </c>
      <c r="F20" s="194">
        <v>6873</v>
      </c>
      <c r="G20" s="214">
        <v>6147</v>
      </c>
      <c r="H20" s="4">
        <f t="shared" si="0"/>
        <v>726</v>
      </c>
    </row>
    <row r="21" spans="1:8" ht="15" customHeight="1">
      <c r="A21" s="6">
        <v>52</v>
      </c>
      <c r="B21" s="194">
        <v>1269</v>
      </c>
      <c r="C21" s="34">
        <v>233</v>
      </c>
      <c r="D21" s="207">
        <v>17.334407911811713</v>
      </c>
      <c r="E21" s="202">
        <v>3.182755747401205</v>
      </c>
      <c r="F21" s="194">
        <v>6838</v>
      </c>
      <c r="G21" s="214">
        <v>6115</v>
      </c>
      <c r="H21" s="4">
        <f t="shared" si="0"/>
        <v>723</v>
      </c>
    </row>
    <row r="22" spans="1:8" ht="15" customHeight="1">
      <c r="A22" s="6">
        <v>53</v>
      </c>
      <c r="B22" s="194">
        <v>1260</v>
      </c>
      <c r="C22" s="34">
        <v>227</v>
      </c>
      <c r="D22" s="207">
        <v>16.729735112527386</v>
      </c>
      <c r="E22" s="202">
        <v>3.0140078337648544</v>
      </c>
      <c r="F22" s="194">
        <v>6919</v>
      </c>
      <c r="G22" s="214">
        <v>6346</v>
      </c>
      <c r="H22" s="4">
        <f t="shared" si="0"/>
        <v>573</v>
      </c>
    </row>
    <row r="23" spans="1:8" ht="15" customHeight="1">
      <c r="A23" s="6">
        <v>54</v>
      </c>
      <c r="B23" s="194">
        <v>1195</v>
      </c>
      <c r="C23" s="34">
        <v>236</v>
      </c>
      <c r="D23" s="207">
        <v>15.446261229238027</v>
      </c>
      <c r="E23" s="202">
        <v>3.0504750210043303</v>
      </c>
      <c r="F23" s="194">
        <v>8374</v>
      </c>
      <c r="G23" s="214">
        <v>6788</v>
      </c>
      <c r="H23" s="4">
        <f t="shared" si="0"/>
        <v>1586</v>
      </c>
    </row>
    <row r="24" spans="1:8" ht="15" customHeight="1">
      <c r="A24" s="6">
        <v>55</v>
      </c>
      <c r="B24" s="194">
        <v>1121</v>
      </c>
      <c r="C24" s="34">
        <v>262</v>
      </c>
      <c r="D24" s="207">
        <v>14.085214922035005</v>
      </c>
      <c r="E24" s="202">
        <v>3.2919949237940873</v>
      </c>
      <c r="F24" s="194">
        <v>6243</v>
      </c>
      <c r="G24" s="214">
        <v>6096</v>
      </c>
      <c r="H24" s="4">
        <f t="shared" si="0"/>
        <v>147</v>
      </c>
    </row>
    <row r="25" spans="1:8" ht="15" customHeight="1">
      <c r="A25" s="6">
        <v>56</v>
      </c>
      <c r="B25" s="194">
        <v>1083</v>
      </c>
      <c r="C25" s="34">
        <v>283</v>
      </c>
      <c r="D25" s="207">
        <v>13.44907234930333</v>
      </c>
      <c r="E25" s="202">
        <v>3.5143928669001316</v>
      </c>
      <c r="F25" s="194">
        <v>5771</v>
      </c>
      <c r="G25" s="214">
        <v>5354</v>
      </c>
      <c r="H25" s="4">
        <f t="shared" si="0"/>
        <v>417</v>
      </c>
    </row>
    <row r="26" spans="1:8" ht="15" customHeight="1">
      <c r="A26" s="6">
        <v>57</v>
      </c>
      <c r="B26" s="194">
        <v>994</v>
      </c>
      <c r="C26" s="34">
        <v>273</v>
      </c>
      <c r="D26" s="207">
        <v>12.190186531928724</v>
      </c>
      <c r="E26" s="202">
        <v>3.348008977079015</v>
      </c>
      <c r="F26" s="194">
        <v>5830</v>
      </c>
      <c r="G26" s="214">
        <v>5619</v>
      </c>
      <c r="H26" s="4">
        <f t="shared" si="0"/>
        <v>211</v>
      </c>
    </row>
    <row r="27" spans="1:8" ht="15" customHeight="1">
      <c r="A27" s="6">
        <v>58</v>
      </c>
      <c r="B27" s="194">
        <v>1014</v>
      </c>
      <c r="C27" s="34">
        <v>286</v>
      </c>
      <c r="D27" s="207">
        <v>12.26400261245026</v>
      </c>
      <c r="E27" s="202">
        <v>3.4590776599218684</v>
      </c>
      <c r="F27" s="194">
        <v>6055</v>
      </c>
      <c r="G27" s="214">
        <v>5357</v>
      </c>
      <c r="H27" s="4">
        <f t="shared" si="0"/>
        <v>698</v>
      </c>
    </row>
    <row r="28" spans="1:8" ht="15" customHeight="1">
      <c r="A28" s="6">
        <v>59</v>
      </c>
      <c r="B28" s="194">
        <v>1039</v>
      </c>
      <c r="C28" s="34">
        <v>297</v>
      </c>
      <c r="D28" s="207">
        <v>12.293239309969474</v>
      </c>
      <c r="E28" s="202">
        <v>3.5140443455831893</v>
      </c>
      <c r="F28" s="194">
        <v>6357</v>
      </c>
      <c r="G28" s="214">
        <v>5410</v>
      </c>
      <c r="H28" s="4">
        <f t="shared" si="0"/>
        <v>947</v>
      </c>
    </row>
    <row r="29" spans="1:8" ht="15" customHeight="1">
      <c r="A29" s="6">
        <v>60</v>
      </c>
      <c r="B29" s="194">
        <v>956</v>
      </c>
      <c r="C29" s="34">
        <v>307</v>
      </c>
      <c r="D29" s="207">
        <v>11.163529356812555</v>
      </c>
      <c r="E29" s="202">
        <v>3.584940912700266</v>
      </c>
      <c r="F29" s="194">
        <v>6255</v>
      </c>
      <c r="G29" s="214">
        <v>5770</v>
      </c>
      <c r="H29" s="4">
        <f t="shared" si="0"/>
        <v>485</v>
      </c>
    </row>
    <row r="30" spans="1:8" ht="15" customHeight="1">
      <c r="A30" s="6">
        <v>61</v>
      </c>
      <c r="B30" s="194">
        <v>850</v>
      </c>
      <c r="C30" s="34">
        <v>281</v>
      </c>
      <c r="D30" s="207">
        <v>9.71151099685804</v>
      </c>
      <c r="E30" s="202">
        <v>3.210511282490717</v>
      </c>
      <c r="F30" s="194">
        <v>7042</v>
      </c>
      <c r="G30" s="214">
        <v>5282</v>
      </c>
      <c r="H30" s="4">
        <f t="shared" si="0"/>
        <v>1760</v>
      </c>
    </row>
    <row r="31" spans="1:8" ht="15" customHeight="1">
      <c r="A31" s="6">
        <v>62</v>
      </c>
      <c r="B31" s="194">
        <v>880</v>
      </c>
      <c r="C31" s="34">
        <v>336</v>
      </c>
      <c r="D31" s="207">
        <v>9.754475419830404</v>
      </c>
      <c r="E31" s="202">
        <v>3.724436069389791</v>
      </c>
      <c r="F31" s="194">
        <v>8126</v>
      </c>
      <c r="G31" s="214">
        <v>5534</v>
      </c>
      <c r="H31" s="4">
        <f t="shared" si="0"/>
        <v>2592</v>
      </c>
    </row>
    <row r="32" spans="1:8" ht="15" customHeight="1">
      <c r="A32" s="6">
        <v>63</v>
      </c>
      <c r="B32" s="194">
        <v>881</v>
      </c>
      <c r="C32" s="34">
        <v>380</v>
      </c>
      <c r="D32" s="207">
        <v>9.524633231348044</v>
      </c>
      <c r="E32" s="202">
        <v>4.108241348368055</v>
      </c>
      <c r="F32" s="194">
        <v>7178</v>
      </c>
      <c r="G32" s="214">
        <v>6175</v>
      </c>
      <c r="H32" s="4">
        <f t="shared" si="0"/>
        <v>1003</v>
      </c>
    </row>
    <row r="33" spans="1:8" ht="15" customHeight="1">
      <c r="A33" s="33" t="s">
        <v>81</v>
      </c>
      <c r="B33" s="194">
        <v>872</v>
      </c>
      <c r="C33" s="34">
        <v>341</v>
      </c>
      <c r="D33" s="207">
        <v>9.313055365686944</v>
      </c>
      <c r="E33" s="202">
        <v>3.6419172932330826</v>
      </c>
      <c r="F33" s="194">
        <v>6767</v>
      </c>
      <c r="G33" s="214">
        <v>6439</v>
      </c>
      <c r="H33" s="4">
        <f t="shared" si="0"/>
        <v>328</v>
      </c>
    </row>
    <row r="34" spans="1:8" ht="15" customHeight="1">
      <c r="A34" s="33">
        <v>2</v>
      </c>
      <c r="B34" s="194">
        <v>878</v>
      </c>
      <c r="C34" s="34">
        <v>338</v>
      </c>
      <c r="D34" s="207">
        <v>9.306170902846969</v>
      </c>
      <c r="E34" s="202">
        <v>3.5825578190914293</v>
      </c>
      <c r="F34" s="194">
        <v>6445</v>
      </c>
      <c r="G34" s="214">
        <v>6437</v>
      </c>
      <c r="H34" s="4">
        <f t="shared" si="0"/>
        <v>8</v>
      </c>
    </row>
    <row r="35" spans="1:8" ht="15" customHeight="1">
      <c r="A35" s="6">
        <v>3</v>
      </c>
      <c r="B35" s="194">
        <v>927</v>
      </c>
      <c r="C35" s="34">
        <v>391</v>
      </c>
      <c r="D35" s="207">
        <v>9.770442041358375</v>
      </c>
      <c r="E35" s="202">
        <v>4.121081810324838</v>
      </c>
      <c r="F35" s="194">
        <v>6655</v>
      </c>
      <c r="G35" s="214">
        <v>6583</v>
      </c>
      <c r="H35" s="4">
        <f t="shared" si="0"/>
        <v>72</v>
      </c>
    </row>
    <row r="36" spans="1:8" ht="15" customHeight="1">
      <c r="A36" s="6">
        <v>4</v>
      </c>
      <c r="B36" s="194">
        <v>891</v>
      </c>
      <c r="C36" s="34">
        <v>439</v>
      </c>
      <c r="D36" s="207">
        <v>9.336980099971706</v>
      </c>
      <c r="E36" s="202">
        <v>4.600375155878316</v>
      </c>
      <c r="F36" s="194">
        <v>6548</v>
      </c>
      <c r="G36" s="214">
        <v>6926</v>
      </c>
      <c r="H36" s="4">
        <f t="shared" si="0"/>
        <v>-378</v>
      </c>
    </row>
    <row r="37" spans="1:8" ht="15" customHeight="1">
      <c r="A37" s="6">
        <v>5</v>
      </c>
      <c r="B37" s="194">
        <v>884</v>
      </c>
      <c r="C37" s="34">
        <v>449</v>
      </c>
      <c r="D37" s="207">
        <v>9.311241955360812</v>
      </c>
      <c r="E37" s="202">
        <v>4.72935253162557</v>
      </c>
      <c r="F37" s="194">
        <v>7150</v>
      </c>
      <c r="G37" s="214">
        <v>7358</v>
      </c>
      <c r="H37" s="4">
        <f t="shared" si="0"/>
        <v>-208</v>
      </c>
    </row>
    <row r="38" spans="1:8" ht="15" customHeight="1">
      <c r="A38" s="6">
        <v>6</v>
      </c>
      <c r="B38" s="194">
        <v>961</v>
      </c>
      <c r="C38" s="34">
        <v>443</v>
      </c>
      <c r="D38" s="207">
        <v>10.026605456727008</v>
      </c>
      <c r="E38" s="202">
        <v>4.622046011789869</v>
      </c>
      <c r="F38" s="194">
        <v>7127</v>
      </c>
      <c r="G38" s="214">
        <v>7262</v>
      </c>
      <c r="H38" s="4">
        <f t="shared" si="0"/>
        <v>-135</v>
      </c>
    </row>
    <row r="39" spans="1:8" ht="15" customHeight="1">
      <c r="A39" s="6">
        <v>7</v>
      </c>
      <c r="B39" s="194">
        <v>926</v>
      </c>
      <c r="C39" s="34">
        <v>485</v>
      </c>
      <c r="D39" s="207">
        <v>9.633690868800782</v>
      </c>
      <c r="E39" s="202">
        <v>5.045723619188315</v>
      </c>
      <c r="F39" s="194">
        <v>7341</v>
      </c>
      <c r="G39" s="214">
        <v>7190</v>
      </c>
      <c r="H39" s="4">
        <f t="shared" si="0"/>
        <v>151</v>
      </c>
    </row>
    <row r="40" spans="1:8" ht="15" customHeight="1">
      <c r="A40" s="6">
        <v>8</v>
      </c>
      <c r="B40" s="194">
        <v>1053</v>
      </c>
      <c r="C40" s="34">
        <v>512</v>
      </c>
      <c r="D40" s="207">
        <v>10.915649911368655</v>
      </c>
      <c r="E40" s="202">
        <v>5.307514486819327</v>
      </c>
      <c r="F40" s="194">
        <v>7613</v>
      </c>
      <c r="G40" s="214">
        <v>7263</v>
      </c>
      <c r="H40" s="4">
        <f t="shared" si="0"/>
        <v>350</v>
      </c>
    </row>
    <row r="41" spans="1:8" ht="15" customHeight="1">
      <c r="A41" s="6">
        <v>9</v>
      </c>
      <c r="B41" s="194">
        <v>1161</v>
      </c>
      <c r="C41" s="34">
        <v>466</v>
      </c>
      <c r="D41" s="207">
        <v>11.906349027289227</v>
      </c>
      <c r="E41" s="202">
        <v>4.778948016121258</v>
      </c>
      <c r="F41" s="194">
        <v>7068</v>
      </c>
      <c r="G41" s="214">
        <v>6702</v>
      </c>
      <c r="H41" s="4">
        <f t="shared" si="0"/>
        <v>366</v>
      </c>
    </row>
    <row r="42" spans="1:8" ht="15" customHeight="1">
      <c r="A42" s="6">
        <v>10</v>
      </c>
      <c r="B42" s="194">
        <v>1223</v>
      </c>
      <c r="C42" s="34">
        <v>569</v>
      </c>
      <c r="D42" s="207">
        <v>12.383305319859865</v>
      </c>
      <c r="E42" s="202">
        <v>5.76132520605091</v>
      </c>
      <c r="F42" s="194">
        <v>7205</v>
      </c>
      <c r="G42" s="214">
        <v>6436</v>
      </c>
      <c r="H42" s="4">
        <f t="shared" si="0"/>
        <v>769</v>
      </c>
    </row>
    <row r="43" spans="1:8" ht="15" customHeight="1">
      <c r="A43" s="4">
        <v>11</v>
      </c>
      <c r="B43" s="194">
        <v>1205</v>
      </c>
      <c r="C43" s="34">
        <v>522</v>
      </c>
      <c r="D43" s="207">
        <v>11.958873384807765</v>
      </c>
      <c r="E43" s="202">
        <v>5.180524404041206</v>
      </c>
      <c r="F43" s="194">
        <v>7394</v>
      </c>
      <c r="G43" s="214">
        <v>6446</v>
      </c>
      <c r="H43" s="4">
        <v>769</v>
      </c>
    </row>
    <row r="44" spans="1:8" ht="15" customHeight="1">
      <c r="A44" s="4">
        <v>12</v>
      </c>
      <c r="B44" s="194">
        <v>1280</v>
      </c>
      <c r="C44" s="34">
        <v>530</v>
      </c>
      <c r="D44" s="207">
        <v>12.515032705300312</v>
      </c>
      <c r="E44" s="202">
        <v>5.18200572953841</v>
      </c>
      <c r="F44" s="194">
        <v>6932</v>
      </c>
      <c r="G44" s="214">
        <v>6857</v>
      </c>
      <c r="H44" s="4">
        <f aca="true" t="shared" si="1" ref="H44:H50">F44-G44</f>
        <v>75</v>
      </c>
    </row>
    <row r="45" spans="1:8" ht="15" customHeight="1">
      <c r="A45" s="34">
        <v>13</v>
      </c>
      <c r="B45" s="194">
        <v>1205</v>
      </c>
      <c r="C45" s="34">
        <v>587</v>
      </c>
      <c r="D45" s="207">
        <v>11.763442539732125</v>
      </c>
      <c r="E45" s="202">
        <v>5.730407278691085</v>
      </c>
      <c r="F45" s="194">
        <v>6340</v>
      </c>
      <c r="G45" s="214">
        <v>6534</v>
      </c>
      <c r="H45" s="4">
        <f t="shared" si="1"/>
        <v>-194</v>
      </c>
    </row>
    <row r="46" spans="1:8" s="4" customFormat="1" ht="15" customHeight="1">
      <c r="A46" s="4">
        <v>14</v>
      </c>
      <c r="B46" s="194">
        <v>1194</v>
      </c>
      <c r="C46" s="34">
        <v>602</v>
      </c>
      <c r="D46" s="207">
        <v>11.6</v>
      </c>
      <c r="E46" s="202">
        <v>5.9</v>
      </c>
      <c r="F46" s="194">
        <v>6856</v>
      </c>
      <c r="G46" s="214">
        <v>6669</v>
      </c>
      <c r="H46" s="4">
        <f t="shared" si="1"/>
        <v>187</v>
      </c>
    </row>
    <row r="47" spans="1:8" s="4" customFormat="1" ht="15" customHeight="1">
      <c r="A47" s="4">
        <v>15</v>
      </c>
      <c r="B47" s="197">
        <v>1172</v>
      </c>
      <c r="C47" s="83">
        <v>594</v>
      </c>
      <c r="D47" s="208">
        <v>11.3</v>
      </c>
      <c r="E47" s="203">
        <v>5.7</v>
      </c>
      <c r="F47" s="197">
        <v>6513</v>
      </c>
      <c r="G47" s="215">
        <v>6589</v>
      </c>
      <c r="H47" s="4">
        <f t="shared" si="1"/>
        <v>-76</v>
      </c>
    </row>
    <row r="48" spans="1:8" s="4" customFormat="1" ht="15" customHeight="1">
      <c r="A48" s="4">
        <v>16</v>
      </c>
      <c r="B48" s="197">
        <v>1101</v>
      </c>
      <c r="C48" s="83">
        <v>646</v>
      </c>
      <c r="D48" s="208">
        <v>10.6</v>
      </c>
      <c r="E48" s="203">
        <v>6.2</v>
      </c>
      <c r="F48" s="197">
        <v>5690</v>
      </c>
      <c r="G48" s="215">
        <v>6702</v>
      </c>
      <c r="H48" s="4">
        <f t="shared" si="1"/>
        <v>-1012</v>
      </c>
    </row>
    <row r="49" spans="1:8" s="36" customFormat="1" ht="15" customHeight="1">
      <c r="A49" s="36">
        <v>17</v>
      </c>
      <c r="B49" s="198">
        <v>1013</v>
      </c>
      <c r="C49" s="84">
        <v>594</v>
      </c>
      <c r="D49" s="220">
        <f>B49/103464*1000</f>
        <v>9.790845124874352</v>
      </c>
      <c r="E49" s="218">
        <f>C49/103464*1000</f>
        <v>5.741127348643007</v>
      </c>
      <c r="F49" s="198">
        <v>5931</v>
      </c>
      <c r="G49" s="216">
        <v>6291</v>
      </c>
      <c r="H49" s="36">
        <f t="shared" si="1"/>
        <v>-360</v>
      </c>
    </row>
    <row r="50" spans="1:8" s="36" customFormat="1" ht="15" customHeight="1">
      <c r="A50" s="36">
        <v>18</v>
      </c>
      <c r="B50" s="198">
        <v>1033</v>
      </c>
      <c r="C50" s="84">
        <v>584</v>
      </c>
      <c r="D50" s="220">
        <f>B50/103485*1000</f>
        <v>9.982123012997052</v>
      </c>
      <c r="E50" s="218">
        <f>C50/103485*1000</f>
        <v>5.643329951200657</v>
      </c>
      <c r="F50" s="198">
        <v>6035</v>
      </c>
      <c r="G50" s="216">
        <v>6210</v>
      </c>
      <c r="H50" s="36">
        <f t="shared" si="1"/>
        <v>-175</v>
      </c>
    </row>
    <row r="51" spans="1:8" s="36" customFormat="1" ht="15" customHeight="1">
      <c r="A51" s="36">
        <v>19</v>
      </c>
      <c r="B51" s="198">
        <v>1045</v>
      </c>
      <c r="C51" s="84">
        <v>677</v>
      </c>
      <c r="D51" s="209">
        <v>10.1</v>
      </c>
      <c r="E51" s="204">
        <v>6.5</v>
      </c>
      <c r="F51" s="198">
        <v>6135</v>
      </c>
      <c r="G51" s="216">
        <v>5917</v>
      </c>
      <c r="H51" s="36">
        <v>218</v>
      </c>
    </row>
    <row r="52" spans="1:8" s="36" customFormat="1" ht="15" customHeight="1">
      <c r="A52" s="36">
        <v>20</v>
      </c>
      <c r="B52" s="198">
        <v>984</v>
      </c>
      <c r="C52" s="84">
        <v>696</v>
      </c>
      <c r="D52" s="220">
        <f>B52/104139*1000</f>
        <v>9.448909630397832</v>
      </c>
      <c r="E52" s="218">
        <f>C52/104139*1000</f>
        <v>6.683375104427736</v>
      </c>
      <c r="F52" s="198">
        <v>5550</v>
      </c>
      <c r="G52" s="216">
        <v>5515</v>
      </c>
      <c r="H52" s="36">
        <f aca="true" t="shared" si="2" ref="H52:H58">F52-G52</f>
        <v>35</v>
      </c>
    </row>
    <row r="53" spans="1:8" s="36" customFormat="1" ht="15" customHeight="1">
      <c r="A53" s="36">
        <v>21</v>
      </c>
      <c r="B53" s="198">
        <v>950</v>
      </c>
      <c r="C53" s="84">
        <v>713</v>
      </c>
      <c r="D53" s="220">
        <f>B53/104932*1000</f>
        <v>9.05348225517478</v>
      </c>
      <c r="E53" s="218">
        <f>C53/104932*1000</f>
        <v>6.7948766820417035</v>
      </c>
      <c r="F53" s="198">
        <v>6059</v>
      </c>
      <c r="G53" s="216">
        <v>5415</v>
      </c>
      <c r="H53" s="36">
        <f t="shared" si="2"/>
        <v>644</v>
      </c>
    </row>
    <row r="54" spans="1:8" s="36" customFormat="1" ht="15" customHeight="1">
      <c r="A54" s="36">
        <v>22</v>
      </c>
      <c r="B54" s="198">
        <v>990</v>
      </c>
      <c r="C54" s="84">
        <v>772</v>
      </c>
      <c r="D54" s="220">
        <f>B54/105596*1000</f>
        <v>9.375355127088147</v>
      </c>
      <c r="E54" s="218">
        <f>C54/105596*1000</f>
        <v>7.3108829879919695</v>
      </c>
      <c r="F54" s="198">
        <v>5650</v>
      </c>
      <c r="G54" s="216">
        <v>5381</v>
      </c>
      <c r="H54" s="36">
        <f t="shared" si="2"/>
        <v>269</v>
      </c>
    </row>
    <row r="55" spans="1:8" s="36" customFormat="1" ht="15" customHeight="1">
      <c r="A55" s="36">
        <v>23</v>
      </c>
      <c r="B55" s="198">
        <v>935</v>
      </c>
      <c r="C55" s="84">
        <v>805</v>
      </c>
      <c r="D55" s="220">
        <f>B55/105945*1000</f>
        <v>8.82533389966492</v>
      </c>
      <c r="E55" s="218">
        <f>C55/105945*1000</f>
        <v>7.598282127518996</v>
      </c>
      <c r="F55" s="198">
        <v>5450</v>
      </c>
      <c r="G55" s="216">
        <v>5204</v>
      </c>
      <c r="H55" s="36">
        <f t="shared" si="2"/>
        <v>246</v>
      </c>
    </row>
    <row r="56" spans="1:8" s="36" customFormat="1" ht="15" customHeight="1">
      <c r="A56" s="36">
        <v>24</v>
      </c>
      <c r="B56" s="198">
        <v>1019</v>
      </c>
      <c r="C56" s="84">
        <v>889</v>
      </c>
      <c r="D56" s="220">
        <f>B56/107805*1000</f>
        <v>9.452251750846436</v>
      </c>
      <c r="E56" s="218">
        <f>C56/107805*1000</f>
        <v>8.246370762024025</v>
      </c>
      <c r="F56" s="198">
        <v>5735</v>
      </c>
      <c r="G56" s="216">
        <v>5610</v>
      </c>
      <c r="H56" s="36">
        <f t="shared" si="2"/>
        <v>125</v>
      </c>
    </row>
    <row r="57" spans="1:8" s="36" customFormat="1" ht="15" customHeight="1">
      <c r="A57" s="339">
        <v>25</v>
      </c>
      <c r="B57" s="198">
        <v>1025</v>
      </c>
      <c r="C57" s="84">
        <v>865</v>
      </c>
      <c r="D57" s="220">
        <f>B57/'2-1-1'!B59*1000</f>
        <v>9.397634546621436</v>
      </c>
      <c r="E57" s="218">
        <f>C57/'2-1-1'!B59*1000</f>
        <v>7.9306867149536995</v>
      </c>
      <c r="F57" s="198">
        <v>6387</v>
      </c>
      <c r="G57" s="216">
        <v>5642</v>
      </c>
      <c r="H57" s="36">
        <f>F57-G57</f>
        <v>745</v>
      </c>
    </row>
    <row r="58" spans="1:8" s="36" customFormat="1" ht="15" customHeight="1" thickBot="1">
      <c r="A58" s="256">
        <v>26</v>
      </c>
      <c r="B58" s="199">
        <v>999</v>
      </c>
      <c r="C58" s="85">
        <v>895</v>
      </c>
      <c r="D58" s="221">
        <f>B58/'2-1-1'!B60*1000</f>
        <v>9.093722691523448</v>
      </c>
      <c r="E58" s="219">
        <f>C58/'2-1-1'!B60*1000</f>
        <v>8.14702883775124</v>
      </c>
      <c r="F58" s="199">
        <v>6147</v>
      </c>
      <c r="G58" s="217">
        <v>5751</v>
      </c>
      <c r="H58" s="35">
        <f t="shared" si="2"/>
        <v>396</v>
      </c>
    </row>
    <row r="59" spans="1:7" s="36" customFormat="1" ht="15" customHeight="1">
      <c r="A59" s="36" t="s">
        <v>84</v>
      </c>
      <c r="B59" s="381"/>
      <c r="C59" s="381"/>
      <c r="D59" s="382"/>
      <c r="E59" s="382"/>
      <c r="F59" s="381"/>
      <c r="G59" s="381"/>
    </row>
    <row r="60" spans="1:8" ht="15.75" customHeight="1">
      <c r="A60" s="434" t="s">
        <v>219</v>
      </c>
      <c r="B60" s="434"/>
      <c r="C60" s="435" t="s">
        <v>82</v>
      </c>
      <c r="D60" s="435"/>
      <c r="E60" s="436" t="s">
        <v>83</v>
      </c>
      <c r="H60" s="33"/>
    </row>
    <row r="61" spans="1:5" ht="15.75" customHeight="1">
      <c r="A61" s="434"/>
      <c r="B61" s="434"/>
      <c r="C61" s="437" t="s">
        <v>85</v>
      </c>
      <c r="D61" s="437"/>
      <c r="E61" s="436"/>
    </row>
    <row r="63" ht="15.75" customHeight="1">
      <c r="F63" s="7"/>
    </row>
  </sheetData>
  <sheetProtection/>
  <mergeCells count="8">
    <mergeCell ref="A5:A6"/>
    <mergeCell ref="B5:C5"/>
    <mergeCell ref="D5:E5"/>
    <mergeCell ref="F5:H5"/>
    <mergeCell ref="A60:B61"/>
    <mergeCell ref="C60:D60"/>
    <mergeCell ref="E60:E61"/>
    <mergeCell ref="C61:D61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89" r:id="rId1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26.00390625" style="3" customWidth="1"/>
    <col min="2" max="2" width="12.875" style="1" customWidth="1"/>
    <col min="3" max="4" width="10.125" style="1" customWidth="1"/>
    <col min="5" max="5" width="12.75390625" style="1" customWidth="1"/>
    <col min="6" max="6" width="25.75390625" style="1" bestFit="1" customWidth="1"/>
    <col min="7" max="16384" width="9.00390625" style="1" customWidth="1"/>
  </cols>
  <sheetData>
    <row r="1" spans="1:7" s="7" customFormat="1" ht="13.5" customHeight="1">
      <c r="A1" s="329" t="s">
        <v>315</v>
      </c>
      <c r="B1" s="4"/>
      <c r="C1" s="4"/>
      <c r="D1" s="4"/>
      <c r="E1" s="4"/>
      <c r="F1" s="5"/>
      <c r="G1" s="6"/>
    </row>
    <row r="2" spans="1:4" ht="17.25" customHeight="1">
      <c r="A2" s="8" t="s">
        <v>53</v>
      </c>
      <c r="B2" s="9"/>
      <c r="C2" s="9"/>
      <c r="D2" s="9"/>
    </row>
    <row r="3" spans="1:5" ht="14.25" thickBot="1">
      <c r="A3" s="74"/>
      <c r="B3" s="10"/>
      <c r="C3" s="10"/>
      <c r="D3" s="80"/>
      <c r="E3" s="248" t="s">
        <v>347</v>
      </c>
    </row>
    <row r="4" spans="1:22" ht="14.25">
      <c r="A4" s="113" t="s">
        <v>0</v>
      </c>
      <c r="B4" s="109" t="s">
        <v>1</v>
      </c>
      <c r="C4" s="223" t="s">
        <v>2</v>
      </c>
      <c r="D4" s="222" t="s">
        <v>3</v>
      </c>
      <c r="E4" s="114" t="s">
        <v>221</v>
      </c>
      <c r="F4" s="60"/>
      <c r="G4" s="60"/>
      <c r="H4" s="60"/>
      <c r="I4" s="60"/>
      <c r="J4" s="60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4.25" customHeight="1">
      <c r="A5" s="115" t="s">
        <v>4</v>
      </c>
      <c r="B5" s="110">
        <f>SUM(B7:B68)</f>
        <v>109856</v>
      </c>
      <c r="C5" s="224">
        <f>SUM(C7:C68)</f>
        <v>54695</v>
      </c>
      <c r="D5" s="104">
        <f>SUM(D7:D68)</f>
        <v>55161</v>
      </c>
      <c r="E5" s="116">
        <f>SUM(E7:E68)</f>
        <v>49058</v>
      </c>
      <c r="F5" s="63"/>
      <c r="L5" s="59"/>
      <c r="M5" s="65"/>
      <c r="N5" s="58"/>
      <c r="O5" s="65"/>
      <c r="P5" s="65"/>
      <c r="Q5" s="58"/>
      <c r="R5" s="59"/>
      <c r="S5" s="65"/>
      <c r="T5" s="58"/>
      <c r="U5" s="65"/>
      <c r="V5" s="65"/>
    </row>
    <row r="6" spans="1:22" ht="14.25" customHeight="1">
      <c r="A6" s="117" t="s">
        <v>193</v>
      </c>
      <c r="B6" s="111"/>
      <c r="C6" s="225"/>
      <c r="D6" s="105"/>
      <c r="E6" s="118"/>
      <c r="F6" s="63"/>
      <c r="L6" s="66"/>
      <c r="M6" s="65"/>
      <c r="N6" s="58"/>
      <c r="O6" s="65"/>
      <c r="P6" s="65"/>
      <c r="Q6" s="58"/>
      <c r="R6" s="59"/>
      <c r="S6" s="65"/>
      <c r="T6" s="58"/>
      <c r="U6" s="65"/>
      <c r="V6" s="65"/>
    </row>
    <row r="7" spans="1:22" ht="14.25" customHeight="1">
      <c r="A7" s="119" t="s">
        <v>7</v>
      </c>
      <c r="B7" s="111">
        <f>SUM(C7:D7)</f>
        <v>4004</v>
      </c>
      <c r="C7" s="226">
        <v>1888</v>
      </c>
      <c r="D7" s="106">
        <v>2116</v>
      </c>
      <c r="E7" s="120">
        <v>1955</v>
      </c>
      <c r="F7" s="63"/>
      <c r="L7" s="59"/>
      <c r="M7" s="65"/>
      <c r="N7" s="58"/>
      <c r="O7" s="65"/>
      <c r="P7" s="65"/>
      <c r="Q7" s="58"/>
      <c r="R7" s="59"/>
      <c r="S7" s="65"/>
      <c r="T7" s="58"/>
      <c r="U7" s="65"/>
      <c r="V7" s="65"/>
    </row>
    <row r="8" spans="1:22" ht="14.25" customHeight="1">
      <c r="A8" s="119" t="s">
        <v>9</v>
      </c>
      <c r="B8" s="111">
        <f aca="true" t="shared" si="0" ref="B8:B67">SUM(C8:D8)</f>
        <v>1732</v>
      </c>
      <c r="C8" s="226">
        <v>844</v>
      </c>
      <c r="D8" s="106">
        <v>888</v>
      </c>
      <c r="E8" s="120">
        <v>697</v>
      </c>
      <c r="F8" s="63"/>
      <c r="L8" s="59"/>
      <c r="M8" s="65"/>
      <c r="N8" s="58"/>
      <c r="O8" s="65"/>
      <c r="P8" s="65"/>
      <c r="Q8" s="58"/>
      <c r="R8" s="59"/>
      <c r="S8" s="65"/>
      <c r="T8" s="58"/>
      <c r="U8" s="65"/>
      <c r="V8" s="65"/>
    </row>
    <row r="9" spans="1:22" ht="14.25" customHeight="1">
      <c r="A9" s="119" t="s">
        <v>19</v>
      </c>
      <c r="B9" s="111">
        <f t="shared" si="0"/>
        <v>549</v>
      </c>
      <c r="C9" s="226">
        <v>280</v>
      </c>
      <c r="D9" s="106">
        <v>269</v>
      </c>
      <c r="E9" s="120">
        <v>235</v>
      </c>
      <c r="F9" s="63"/>
      <c r="L9" s="59"/>
      <c r="M9" s="65"/>
      <c r="N9" s="58"/>
      <c r="O9" s="65"/>
      <c r="P9" s="65"/>
      <c r="Q9" s="58"/>
      <c r="R9" s="59"/>
      <c r="S9" s="65"/>
      <c r="T9" s="58"/>
      <c r="U9" s="65"/>
      <c r="V9" s="65"/>
    </row>
    <row r="10" spans="1:22" ht="14.25" customHeight="1">
      <c r="A10" s="119" t="s">
        <v>21</v>
      </c>
      <c r="B10" s="111">
        <f t="shared" si="0"/>
        <v>2180</v>
      </c>
      <c r="C10" s="226">
        <v>1072</v>
      </c>
      <c r="D10" s="106">
        <v>1108</v>
      </c>
      <c r="E10" s="120">
        <v>877</v>
      </c>
      <c r="F10" s="63"/>
      <c r="G10" s="64"/>
      <c r="H10" s="64"/>
      <c r="I10" s="64"/>
      <c r="J10" s="64"/>
      <c r="K10" s="61"/>
      <c r="L10" s="59"/>
      <c r="M10" s="65"/>
      <c r="N10" s="58"/>
      <c r="O10" s="65"/>
      <c r="P10" s="65"/>
      <c r="Q10" s="58"/>
      <c r="R10" s="59"/>
      <c r="S10" s="65"/>
      <c r="T10" s="58"/>
      <c r="U10" s="65"/>
      <c r="V10" s="65"/>
    </row>
    <row r="11" spans="1:22" ht="14.25" customHeight="1">
      <c r="A11" s="119" t="s">
        <v>20</v>
      </c>
      <c r="B11" s="111">
        <f t="shared" si="0"/>
        <v>992</v>
      </c>
      <c r="C11" s="226">
        <v>504</v>
      </c>
      <c r="D11" s="106">
        <v>488</v>
      </c>
      <c r="E11" s="120">
        <v>383</v>
      </c>
      <c r="F11" s="63"/>
      <c r="G11" s="64"/>
      <c r="H11" s="64"/>
      <c r="I11" s="64"/>
      <c r="J11" s="64"/>
      <c r="K11" s="61"/>
      <c r="L11" s="59"/>
      <c r="M11" s="65"/>
      <c r="N11" s="58"/>
      <c r="O11" s="65"/>
      <c r="P11" s="65"/>
      <c r="Q11" s="58"/>
      <c r="R11" s="59"/>
      <c r="S11" s="65"/>
      <c r="T11" s="58"/>
      <c r="U11" s="65"/>
      <c r="V11" s="65"/>
    </row>
    <row r="12" spans="1:22" ht="14.25" customHeight="1">
      <c r="A12" s="119" t="s">
        <v>22</v>
      </c>
      <c r="B12" s="111">
        <f t="shared" si="0"/>
        <v>1487</v>
      </c>
      <c r="C12" s="226">
        <v>739</v>
      </c>
      <c r="D12" s="106">
        <v>748</v>
      </c>
      <c r="E12" s="120">
        <v>575</v>
      </c>
      <c r="F12" s="63"/>
      <c r="G12" s="64"/>
      <c r="H12" s="64"/>
      <c r="I12" s="64"/>
      <c r="J12" s="64"/>
      <c r="K12" s="61"/>
      <c r="L12" s="59"/>
      <c r="M12" s="65"/>
      <c r="N12" s="58"/>
      <c r="O12" s="65"/>
      <c r="P12" s="65"/>
      <c r="Q12" s="58"/>
      <c r="R12" s="59"/>
      <c r="S12" s="65"/>
      <c r="T12" s="58"/>
      <c r="U12" s="65"/>
      <c r="V12" s="65"/>
    </row>
    <row r="13" spans="1:22" ht="14.25" customHeight="1">
      <c r="A13" s="119" t="s">
        <v>23</v>
      </c>
      <c r="B13" s="111">
        <f t="shared" si="0"/>
        <v>1429</v>
      </c>
      <c r="C13" s="226">
        <v>703</v>
      </c>
      <c r="D13" s="106">
        <v>726</v>
      </c>
      <c r="E13" s="120">
        <v>566</v>
      </c>
      <c r="F13" s="63"/>
      <c r="G13" s="64"/>
      <c r="H13" s="64"/>
      <c r="I13" s="64"/>
      <c r="J13" s="64"/>
      <c r="K13" s="61"/>
      <c r="L13" s="59"/>
      <c r="M13" s="65"/>
      <c r="N13" s="58"/>
      <c r="O13" s="65"/>
      <c r="P13" s="65"/>
      <c r="Q13" s="58"/>
      <c r="R13" s="59"/>
      <c r="S13" s="65"/>
      <c r="T13" s="58"/>
      <c r="U13" s="65"/>
      <c r="V13" s="65"/>
    </row>
    <row r="14" spans="1:22" ht="14.25" customHeight="1">
      <c r="A14" s="119" t="s">
        <v>24</v>
      </c>
      <c r="B14" s="111">
        <f t="shared" si="0"/>
        <v>1502</v>
      </c>
      <c r="C14" s="226">
        <v>771</v>
      </c>
      <c r="D14" s="106">
        <v>731</v>
      </c>
      <c r="E14" s="120">
        <v>622</v>
      </c>
      <c r="F14" s="63"/>
      <c r="G14" s="64"/>
      <c r="H14" s="64"/>
      <c r="I14" s="64"/>
      <c r="J14" s="64"/>
      <c r="K14" s="61"/>
      <c r="L14" s="59"/>
      <c r="M14" s="65"/>
      <c r="N14" s="58"/>
      <c r="O14" s="65"/>
      <c r="P14" s="65"/>
      <c r="Q14" s="58"/>
      <c r="R14" s="59"/>
      <c r="S14" s="65"/>
      <c r="T14" s="58"/>
      <c r="U14" s="65"/>
      <c r="V14" s="65"/>
    </row>
    <row r="15" spans="1:22" ht="14.25" customHeight="1">
      <c r="A15" s="119" t="s">
        <v>25</v>
      </c>
      <c r="B15" s="111">
        <f t="shared" si="0"/>
        <v>2438</v>
      </c>
      <c r="C15" s="226">
        <v>1197</v>
      </c>
      <c r="D15" s="106">
        <v>1241</v>
      </c>
      <c r="E15" s="120">
        <v>1032</v>
      </c>
      <c r="F15" s="63"/>
      <c r="G15" s="64"/>
      <c r="H15" s="64"/>
      <c r="I15" s="64"/>
      <c r="J15" s="64"/>
      <c r="K15" s="61"/>
      <c r="L15" s="59"/>
      <c r="M15" s="65"/>
      <c r="N15" s="58"/>
      <c r="O15" s="65"/>
      <c r="P15" s="65"/>
      <c r="Q15" s="58"/>
      <c r="R15" s="59"/>
      <c r="S15" s="65"/>
      <c r="T15" s="58"/>
      <c r="U15" s="65"/>
      <c r="V15" s="65"/>
    </row>
    <row r="16" spans="1:22" ht="14.25" customHeight="1">
      <c r="A16" s="119" t="s">
        <v>26</v>
      </c>
      <c r="B16" s="111">
        <f t="shared" si="0"/>
        <v>2959</v>
      </c>
      <c r="C16" s="226">
        <v>1448</v>
      </c>
      <c r="D16" s="106">
        <v>1511</v>
      </c>
      <c r="E16" s="120">
        <v>1247</v>
      </c>
      <c r="F16" s="63"/>
      <c r="G16" s="64"/>
      <c r="H16" s="64"/>
      <c r="I16" s="64"/>
      <c r="J16" s="64"/>
      <c r="K16" s="61"/>
      <c r="L16" s="59"/>
      <c r="M16" s="65"/>
      <c r="N16" s="58"/>
      <c r="O16" s="65"/>
      <c r="P16" s="65"/>
      <c r="Q16" s="58"/>
      <c r="R16" s="59"/>
      <c r="S16" s="65"/>
      <c r="T16" s="58"/>
      <c r="U16" s="65"/>
      <c r="V16" s="65"/>
    </row>
    <row r="17" spans="1:22" ht="14.25" customHeight="1">
      <c r="A17" s="119" t="s">
        <v>27</v>
      </c>
      <c r="B17" s="111">
        <f t="shared" si="0"/>
        <v>1609</v>
      </c>
      <c r="C17" s="226">
        <v>788</v>
      </c>
      <c r="D17" s="106">
        <v>821</v>
      </c>
      <c r="E17" s="120">
        <v>714</v>
      </c>
      <c r="F17" s="63"/>
      <c r="G17" s="64"/>
      <c r="H17" s="64"/>
      <c r="I17" s="64"/>
      <c r="J17" s="64"/>
      <c r="K17" s="61"/>
      <c r="L17" s="59"/>
      <c r="M17" s="65"/>
      <c r="N17" s="58"/>
      <c r="O17" s="65"/>
      <c r="P17" s="65"/>
      <c r="Q17" s="58"/>
      <c r="R17" s="59"/>
      <c r="S17" s="65"/>
      <c r="T17" s="58"/>
      <c r="U17" s="65"/>
      <c r="V17" s="65"/>
    </row>
    <row r="18" spans="1:22" ht="14.25" customHeight="1">
      <c r="A18" s="119" t="s">
        <v>28</v>
      </c>
      <c r="B18" s="111">
        <f t="shared" si="0"/>
        <v>2733</v>
      </c>
      <c r="C18" s="226">
        <v>1374</v>
      </c>
      <c r="D18" s="106">
        <v>1359</v>
      </c>
      <c r="E18" s="120">
        <v>1191</v>
      </c>
      <c r="F18" s="63"/>
      <c r="G18" s="64"/>
      <c r="H18" s="64"/>
      <c r="I18" s="64"/>
      <c r="J18" s="64"/>
      <c r="K18" s="61"/>
      <c r="L18" s="59"/>
      <c r="M18" s="65"/>
      <c r="N18" s="58"/>
      <c r="O18" s="65"/>
      <c r="P18" s="65"/>
      <c r="Q18" s="58"/>
      <c r="R18" s="59"/>
      <c r="S18" s="65"/>
      <c r="T18" s="58"/>
      <c r="U18" s="65"/>
      <c r="V18" s="65"/>
    </row>
    <row r="19" spans="1:22" ht="14.25" customHeight="1">
      <c r="A19" s="119" t="s">
        <v>29</v>
      </c>
      <c r="B19" s="111">
        <f t="shared" si="0"/>
        <v>2791</v>
      </c>
      <c r="C19" s="226">
        <v>1398</v>
      </c>
      <c r="D19" s="106">
        <v>1393</v>
      </c>
      <c r="E19" s="120">
        <v>1194</v>
      </c>
      <c r="F19" s="63"/>
      <c r="G19" s="64"/>
      <c r="H19" s="64"/>
      <c r="I19" s="64"/>
      <c r="J19" s="64"/>
      <c r="K19" s="61"/>
      <c r="L19" s="59"/>
      <c r="M19" s="65"/>
      <c r="N19" s="58"/>
      <c r="O19" s="65"/>
      <c r="P19" s="65"/>
      <c r="Q19" s="58"/>
      <c r="R19" s="59"/>
      <c r="S19" s="65"/>
      <c r="T19" s="58"/>
      <c r="U19" s="65"/>
      <c r="V19" s="65"/>
    </row>
    <row r="20" spans="1:22" ht="14.25" customHeight="1">
      <c r="A20" s="119" t="s">
        <v>30</v>
      </c>
      <c r="B20" s="111">
        <f t="shared" si="0"/>
        <v>2101</v>
      </c>
      <c r="C20" s="226">
        <v>1098</v>
      </c>
      <c r="D20" s="106">
        <v>1003</v>
      </c>
      <c r="E20" s="120">
        <v>1025</v>
      </c>
      <c r="F20" s="63"/>
      <c r="G20" s="64"/>
      <c r="H20" s="64"/>
      <c r="I20" s="64"/>
      <c r="J20" s="64"/>
      <c r="K20" s="61"/>
      <c r="L20" s="59"/>
      <c r="M20" s="65"/>
      <c r="N20" s="58"/>
      <c r="O20" s="65"/>
      <c r="P20" s="65"/>
      <c r="Q20" s="58"/>
      <c r="R20" s="59"/>
      <c r="S20" s="65"/>
      <c r="T20" s="58"/>
      <c r="U20" s="65"/>
      <c r="V20" s="65"/>
    </row>
    <row r="21" spans="1:22" ht="14.25" customHeight="1">
      <c r="A21" s="119" t="s">
        <v>31</v>
      </c>
      <c r="B21" s="111">
        <f t="shared" si="0"/>
        <v>1658</v>
      </c>
      <c r="C21" s="226">
        <v>842</v>
      </c>
      <c r="D21" s="106">
        <v>816</v>
      </c>
      <c r="E21" s="120">
        <v>714</v>
      </c>
      <c r="F21" s="63"/>
      <c r="G21" s="64"/>
      <c r="H21" s="64"/>
      <c r="I21" s="64"/>
      <c r="J21" s="64"/>
      <c r="K21" s="61"/>
      <c r="L21" s="59"/>
      <c r="M21" s="65"/>
      <c r="N21" s="58"/>
      <c r="O21" s="65"/>
      <c r="P21" s="65"/>
      <c r="Q21" s="58"/>
      <c r="R21" s="59"/>
      <c r="S21" s="65"/>
      <c r="T21" s="58"/>
      <c r="U21" s="65"/>
      <c r="V21" s="65"/>
    </row>
    <row r="22" spans="1:22" ht="14.25" customHeight="1">
      <c r="A22" s="119" t="s">
        <v>32</v>
      </c>
      <c r="B22" s="111">
        <f t="shared" si="0"/>
        <v>3052</v>
      </c>
      <c r="C22" s="226">
        <v>1525</v>
      </c>
      <c r="D22" s="106">
        <v>1527</v>
      </c>
      <c r="E22" s="120">
        <v>1323</v>
      </c>
      <c r="F22" s="63"/>
      <c r="G22" s="64"/>
      <c r="H22" s="64"/>
      <c r="I22" s="64"/>
      <c r="J22" s="64"/>
      <c r="K22" s="61"/>
      <c r="L22" s="59"/>
      <c r="M22" s="65"/>
      <c r="N22" s="58"/>
      <c r="O22" s="65"/>
      <c r="P22" s="65"/>
      <c r="Q22" s="58"/>
      <c r="R22" s="59"/>
      <c r="S22" s="65"/>
      <c r="T22" s="58"/>
      <c r="U22" s="65"/>
      <c r="V22" s="65"/>
    </row>
    <row r="23" spans="1:22" ht="14.25" customHeight="1">
      <c r="A23" s="119" t="s">
        <v>33</v>
      </c>
      <c r="B23" s="111">
        <f t="shared" si="0"/>
        <v>1213</v>
      </c>
      <c r="C23" s="226">
        <v>632</v>
      </c>
      <c r="D23" s="106">
        <v>581</v>
      </c>
      <c r="E23" s="120">
        <v>509</v>
      </c>
      <c r="F23" s="63"/>
      <c r="G23" s="64"/>
      <c r="H23" s="64"/>
      <c r="I23" s="64"/>
      <c r="J23" s="64"/>
      <c r="K23" s="61"/>
      <c r="L23" s="59"/>
      <c r="M23" s="65"/>
      <c r="N23" s="58"/>
      <c r="O23" s="65"/>
      <c r="P23" s="65"/>
      <c r="Q23" s="58"/>
      <c r="R23" s="59"/>
      <c r="S23" s="65"/>
      <c r="T23" s="58"/>
      <c r="U23" s="65"/>
      <c r="V23" s="65"/>
    </row>
    <row r="24" spans="1:22" ht="14.25" customHeight="1">
      <c r="A24" s="119" t="s">
        <v>34</v>
      </c>
      <c r="B24" s="111">
        <f t="shared" si="0"/>
        <v>1608</v>
      </c>
      <c r="C24" s="226">
        <v>817</v>
      </c>
      <c r="D24" s="106">
        <v>791</v>
      </c>
      <c r="E24" s="120">
        <v>653</v>
      </c>
      <c r="F24" s="63"/>
      <c r="G24" s="64"/>
      <c r="H24" s="64"/>
      <c r="I24" s="64"/>
      <c r="J24" s="64"/>
      <c r="K24" s="61"/>
      <c r="L24" s="59"/>
      <c r="M24" s="65"/>
      <c r="N24" s="58"/>
      <c r="O24" s="65"/>
      <c r="P24" s="65"/>
      <c r="Q24" s="58"/>
      <c r="R24" s="59"/>
      <c r="S24" s="65"/>
      <c r="T24" s="58"/>
      <c r="U24" s="65"/>
      <c r="V24" s="65"/>
    </row>
    <row r="25" spans="1:22" ht="14.25" customHeight="1">
      <c r="A25" s="119" t="s">
        <v>35</v>
      </c>
      <c r="B25" s="111">
        <f t="shared" si="0"/>
        <v>1348</v>
      </c>
      <c r="C25" s="226">
        <v>637</v>
      </c>
      <c r="D25" s="106">
        <v>711</v>
      </c>
      <c r="E25" s="120">
        <v>736</v>
      </c>
      <c r="F25" s="63"/>
      <c r="G25" s="64"/>
      <c r="H25" s="64"/>
      <c r="I25" s="64"/>
      <c r="J25" s="64"/>
      <c r="K25" s="61"/>
      <c r="L25" s="59"/>
      <c r="M25" s="65"/>
      <c r="N25" s="58"/>
      <c r="O25" s="65"/>
      <c r="P25" s="65"/>
      <c r="Q25" s="58"/>
      <c r="R25" s="59"/>
      <c r="S25" s="65"/>
      <c r="T25" s="58"/>
      <c r="U25" s="65"/>
      <c r="V25" s="65"/>
    </row>
    <row r="26" spans="1:22" ht="14.25" customHeight="1">
      <c r="A26" s="119" t="s">
        <v>36</v>
      </c>
      <c r="B26" s="111">
        <f t="shared" si="0"/>
        <v>4088</v>
      </c>
      <c r="C26" s="226">
        <v>2029</v>
      </c>
      <c r="D26" s="106">
        <v>2059</v>
      </c>
      <c r="E26" s="120">
        <v>1828</v>
      </c>
      <c r="F26" s="63"/>
      <c r="G26" s="64"/>
      <c r="H26" s="64"/>
      <c r="I26" s="64"/>
      <c r="J26" s="64"/>
      <c r="K26" s="61"/>
      <c r="L26" s="59"/>
      <c r="M26" s="65"/>
      <c r="N26" s="58"/>
      <c r="O26" s="65"/>
      <c r="P26" s="65"/>
      <c r="Q26" s="58"/>
      <c r="R26" s="59"/>
      <c r="S26" s="58"/>
      <c r="T26" s="58"/>
      <c r="U26" s="58"/>
      <c r="V26" s="58"/>
    </row>
    <row r="27" spans="1:22" ht="14.25" customHeight="1">
      <c r="A27" s="119" t="s">
        <v>37</v>
      </c>
      <c r="B27" s="111">
        <f t="shared" si="0"/>
        <v>4290</v>
      </c>
      <c r="C27" s="226">
        <v>2078</v>
      </c>
      <c r="D27" s="106">
        <v>2212</v>
      </c>
      <c r="E27" s="120">
        <v>2067</v>
      </c>
      <c r="F27" s="63"/>
      <c r="G27" s="64"/>
      <c r="H27" s="64"/>
      <c r="I27" s="64"/>
      <c r="J27" s="64"/>
      <c r="K27" s="61"/>
      <c r="L27" s="59"/>
      <c r="M27" s="65"/>
      <c r="N27" s="58"/>
      <c r="O27" s="65"/>
      <c r="P27" s="65"/>
      <c r="Q27" s="58"/>
      <c r="R27" s="59"/>
      <c r="S27" s="58"/>
      <c r="T27" s="58"/>
      <c r="U27" s="58"/>
      <c r="V27" s="58"/>
    </row>
    <row r="28" spans="1:22" ht="14.25" customHeight="1">
      <c r="A28" s="119" t="s">
        <v>38</v>
      </c>
      <c r="B28" s="111">
        <f t="shared" si="0"/>
        <v>3205</v>
      </c>
      <c r="C28" s="226">
        <v>1592</v>
      </c>
      <c r="D28" s="106">
        <v>1613</v>
      </c>
      <c r="E28" s="120">
        <v>1454</v>
      </c>
      <c r="F28" s="63"/>
      <c r="G28" s="64"/>
      <c r="H28" s="64"/>
      <c r="I28" s="64"/>
      <c r="J28" s="64"/>
      <c r="K28" s="61"/>
      <c r="L28" s="59"/>
      <c r="M28" s="65"/>
      <c r="N28" s="58"/>
      <c r="O28" s="65"/>
      <c r="P28" s="65"/>
      <c r="Q28" s="58"/>
      <c r="R28" s="59"/>
      <c r="S28" s="58"/>
      <c r="T28" s="58"/>
      <c r="U28" s="58"/>
      <c r="V28" s="58"/>
    </row>
    <row r="29" spans="1:22" ht="14.25" customHeight="1">
      <c r="A29" s="119" t="s">
        <v>39</v>
      </c>
      <c r="B29" s="111">
        <f t="shared" si="0"/>
        <v>813</v>
      </c>
      <c r="C29" s="226">
        <v>415</v>
      </c>
      <c r="D29" s="106">
        <v>398</v>
      </c>
      <c r="E29" s="120">
        <v>427</v>
      </c>
      <c r="F29" s="63"/>
      <c r="G29" s="64"/>
      <c r="H29" s="64"/>
      <c r="I29" s="64"/>
      <c r="J29" s="64"/>
      <c r="K29" s="61"/>
      <c r="L29" s="59"/>
      <c r="M29" s="65"/>
      <c r="N29" s="58"/>
      <c r="O29" s="65"/>
      <c r="P29" s="65"/>
      <c r="Q29" s="58"/>
      <c r="R29" s="59"/>
      <c r="S29" s="58"/>
      <c r="T29" s="58"/>
      <c r="U29" s="58"/>
      <c r="V29" s="58"/>
    </row>
    <row r="30" spans="1:22" ht="14.25" customHeight="1">
      <c r="A30" s="119" t="s">
        <v>40</v>
      </c>
      <c r="B30" s="111">
        <f t="shared" si="0"/>
        <v>4480</v>
      </c>
      <c r="C30" s="226">
        <v>2190</v>
      </c>
      <c r="D30" s="106">
        <v>2290</v>
      </c>
      <c r="E30" s="120">
        <v>2069</v>
      </c>
      <c r="F30" s="63"/>
      <c r="G30" s="64"/>
      <c r="H30" s="64"/>
      <c r="I30" s="64"/>
      <c r="J30" s="64"/>
      <c r="K30" s="61"/>
      <c r="L30" s="59"/>
      <c r="M30" s="65"/>
      <c r="N30" s="58"/>
      <c r="O30" s="65"/>
      <c r="P30" s="65"/>
      <c r="Q30" s="58"/>
      <c r="R30" s="59"/>
      <c r="S30" s="58"/>
      <c r="T30" s="58"/>
      <c r="U30" s="58"/>
      <c r="V30" s="58"/>
    </row>
    <row r="31" spans="1:22" ht="14.25" customHeight="1">
      <c r="A31" s="119" t="s">
        <v>41</v>
      </c>
      <c r="B31" s="111">
        <f t="shared" si="0"/>
        <v>4662</v>
      </c>
      <c r="C31" s="226">
        <v>2344</v>
      </c>
      <c r="D31" s="106">
        <v>2318</v>
      </c>
      <c r="E31" s="120">
        <v>2140</v>
      </c>
      <c r="F31" s="63"/>
      <c r="G31" s="64"/>
      <c r="H31" s="64"/>
      <c r="I31" s="64"/>
      <c r="J31" s="64"/>
      <c r="K31" s="61"/>
      <c r="L31" s="59"/>
      <c r="M31" s="65"/>
      <c r="N31" s="58"/>
      <c r="O31" s="65"/>
      <c r="P31" s="65"/>
      <c r="Q31" s="58"/>
      <c r="R31" s="59"/>
      <c r="S31" s="58"/>
      <c r="T31" s="58"/>
      <c r="U31" s="58"/>
      <c r="V31" s="58"/>
    </row>
    <row r="32" spans="1:22" ht="14.25" customHeight="1">
      <c r="A32" s="119" t="s">
        <v>163</v>
      </c>
      <c r="B32" s="111">
        <f t="shared" si="0"/>
        <v>1789</v>
      </c>
      <c r="C32" s="226">
        <v>852</v>
      </c>
      <c r="D32" s="106">
        <v>937</v>
      </c>
      <c r="E32" s="120">
        <v>909</v>
      </c>
      <c r="F32" s="63"/>
      <c r="G32" s="64"/>
      <c r="H32" s="64"/>
      <c r="I32" s="64"/>
      <c r="J32" s="64"/>
      <c r="K32" s="61"/>
      <c r="L32" s="59"/>
      <c r="M32" s="65"/>
      <c r="N32" s="58"/>
      <c r="O32" s="65"/>
      <c r="P32" s="65"/>
      <c r="Q32" s="58"/>
      <c r="R32" s="59"/>
      <c r="S32" s="58"/>
      <c r="T32" s="58"/>
      <c r="U32" s="58"/>
      <c r="V32" s="58"/>
    </row>
    <row r="33" spans="1:22" ht="14.25" customHeight="1">
      <c r="A33" s="119" t="s">
        <v>164</v>
      </c>
      <c r="B33" s="111">
        <f t="shared" si="0"/>
        <v>2600</v>
      </c>
      <c r="C33" s="226">
        <v>1281</v>
      </c>
      <c r="D33" s="106">
        <v>1319</v>
      </c>
      <c r="E33" s="120">
        <v>1120</v>
      </c>
      <c r="F33" s="63"/>
      <c r="G33" s="64"/>
      <c r="H33" s="64"/>
      <c r="I33" s="64"/>
      <c r="J33" s="64"/>
      <c r="K33" s="61"/>
      <c r="L33" s="59"/>
      <c r="M33" s="65"/>
      <c r="N33" s="58"/>
      <c r="O33" s="65"/>
      <c r="P33" s="65"/>
      <c r="Q33" s="58"/>
      <c r="R33" s="59"/>
      <c r="S33" s="58"/>
      <c r="T33" s="58"/>
      <c r="U33" s="58"/>
      <c r="V33" s="58"/>
    </row>
    <row r="34" spans="1:22" ht="14.25" customHeight="1">
      <c r="A34" s="119" t="s">
        <v>165</v>
      </c>
      <c r="B34" s="111">
        <f t="shared" si="0"/>
        <v>986</v>
      </c>
      <c r="C34" s="226">
        <v>496</v>
      </c>
      <c r="D34" s="106">
        <v>490</v>
      </c>
      <c r="E34" s="120">
        <v>493</v>
      </c>
      <c r="F34" s="63"/>
      <c r="G34" s="64"/>
      <c r="H34" s="64"/>
      <c r="I34" s="64"/>
      <c r="J34" s="64"/>
      <c r="K34" s="61"/>
      <c r="L34" s="59"/>
      <c r="M34" s="65"/>
      <c r="N34" s="58"/>
      <c r="O34" s="65"/>
      <c r="P34" s="65"/>
      <c r="Q34" s="58"/>
      <c r="R34" s="59"/>
      <c r="S34" s="58"/>
      <c r="T34" s="58"/>
      <c r="U34" s="58"/>
      <c r="V34" s="58"/>
    </row>
    <row r="35" spans="1:22" ht="14.25" customHeight="1">
      <c r="A35" s="119" t="s">
        <v>166</v>
      </c>
      <c r="B35" s="111">
        <f t="shared" si="0"/>
        <v>936</v>
      </c>
      <c r="C35" s="226">
        <v>493</v>
      </c>
      <c r="D35" s="106">
        <v>443</v>
      </c>
      <c r="E35" s="120">
        <v>411</v>
      </c>
      <c r="F35" s="63"/>
      <c r="G35" s="64"/>
      <c r="H35" s="64"/>
      <c r="I35" s="64"/>
      <c r="J35" s="64"/>
      <c r="K35" s="61"/>
      <c r="L35" s="59"/>
      <c r="M35" s="65"/>
      <c r="N35" s="58"/>
      <c r="O35" s="65"/>
      <c r="P35" s="65"/>
      <c r="Q35" s="58"/>
      <c r="R35" s="59"/>
      <c r="S35" s="58"/>
      <c r="T35" s="58"/>
      <c r="U35" s="58"/>
      <c r="V35" s="58"/>
    </row>
    <row r="36" spans="1:22" ht="14.25" customHeight="1">
      <c r="A36" s="119" t="s">
        <v>167</v>
      </c>
      <c r="B36" s="111">
        <f t="shared" si="0"/>
        <v>1008</v>
      </c>
      <c r="C36" s="226">
        <v>489</v>
      </c>
      <c r="D36" s="106">
        <v>519</v>
      </c>
      <c r="E36" s="120">
        <v>473</v>
      </c>
      <c r="F36" s="63"/>
      <c r="G36" s="64"/>
      <c r="H36" s="64"/>
      <c r="I36" s="64"/>
      <c r="J36" s="64"/>
      <c r="K36" s="61"/>
      <c r="L36" s="59"/>
      <c r="M36" s="65"/>
      <c r="N36" s="58"/>
      <c r="O36" s="65"/>
      <c r="P36" s="65"/>
      <c r="Q36" s="58"/>
      <c r="R36" s="59"/>
      <c r="S36" s="58"/>
      <c r="T36" s="58"/>
      <c r="U36" s="58"/>
      <c r="V36" s="58"/>
    </row>
    <row r="37" spans="1:22" ht="14.25" customHeight="1">
      <c r="A37" s="119" t="s">
        <v>168</v>
      </c>
      <c r="B37" s="111">
        <f t="shared" si="0"/>
        <v>2835</v>
      </c>
      <c r="C37" s="226">
        <v>1344</v>
      </c>
      <c r="D37" s="106">
        <v>1491</v>
      </c>
      <c r="E37" s="120">
        <v>1106</v>
      </c>
      <c r="F37" s="63"/>
      <c r="G37" s="64"/>
      <c r="H37" s="64"/>
      <c r="I37" s="64"/>
      <c r="J37" s="64"/>
      <c r="K37" s="61"/>
      <c r="L37" s="59"/>
      <c r="M37" s="65"/>
      <c r="N37" s="58"/>
      <c r="O37" s="65"/>
      <c r="P37" s="65"/>
      <c r="Q37" s="58"/>
      <c r="R37" s="59"/>
      <c r="S37" s="58"/>
      <c r="T37" s="58"/>
      <c r="U37" s="58"/>
      <c r="V37" s="58"/>
    </row>
    <row r="38" spans="1:22" ht="14.25" customHeight="1">
      <c r="A38" s="119" t="s">
        <v>169</v>
      </c>
      <c r="B38" s="111">
        <f t="shared" si="0"/>
        <v>1350</v>
      </c>
      <c r="C38" s="226">
        <v>656</v>
      </c>
      <c r="D38" s="106">
        <v>694</v>
      </c>
      <c r="E38" s="120">
        <v>563</v>
      </c>
      <c r="F38" s="63"/>
      <c r="G38" s="64"/>
      <c r="H38" s="64"/>
      <c r="I38" s="64"/>
      <c r="J38" s="64"/>
      <c r="K38" s="61"/>
      <c r="L38" s="59"/>
      <c r="M38" s="65"/>
      <c r="N38" s="58"/>
      <c r="O38" s="65"/>
      <c r="P38" s="65"/>
      <c r="Q38" s="58"/>
      <c r="R38" s="59"/>
      <c r="S38" s="58"/>
      <c r="T38" s="58"/>
      <c r="U38" s="58"/>
      <c r="V38" s="58"/>
    </row>
    <row r="39" spans="1:22" ht="14.25" customHeight="1">
      <c r="A39" s="119" t="s">
        <v>170</v>
      </c>
      <c r="B39" s="111">
        <f t="shared" si="0"/>
        <v>763</v>
      </c>
      <c r="C39" s="226">
        <v>393</v>
      </c>
      <c r="D39" s="106">
        <v>370</v>
      </c>
      <c r="E39" s="120">
        <v>329</v>
      </c>
      <c r="F39" s="63"/>
      <c r="G39" s="64"/>
      <c r="H39" s="64"/>
      <c r="I39" s="64"/>
      <c r="J39" s="64"/>
      <c r="K39" s="61"/>
      <c r="L39" s="59"/>
      <c r="M39" s="65"/>
      <c r="N39" s="58"/>
      <c r="O39" s="65"/>
      <c r="P39" s="65"/>
      <c r="Q39" s="58"/>
      <c r="R39" s="59"/>
      <c r="S39" s="58"/>
      <c r="T39" s="58"/>
      <c r="U39" s="58"/>
      <c r="V39" s="58"/>
    </row>
    <row r="40" spans="1:22" ht="14.25" customHeight="1">
      <c r="A40" s="119" t="s">
        <v>194</v>
      </c>
      <c r="B40" s="111"/>
      <c r="C40" s="225"/>
      <c r="D40" s="105"/>
      <c r="E40" s="118"/>
      <c r="F40" s="63"/>
      <c r="G40" s="64"/>
      <c r="H40" s="64"/>
      <c r="I40" s="64"/>
      <c r="J40" s="64"/>
      <c r="K40" s="61"/>
      <c r="L40" s="59"/>
      <c r="M40" s="65"/>
      <c r="N40" s="58"/>
      <c r="O40" s="65"/>
      <c r="P40" s="65"/>
      <c r="Q40" s="58"/>
      <c r="R40" s="59"/>
      <c r="S40" s="58"/>
      <c r="T40" s="58"/>
      <c r="U40" s="58"/>
      <c r="V40" s="58"/>
    </row>
    <row r="41" spans="1:22" ht="14.25" customHeight="1">
      <c r="A41" s="119" t="s">
        <v>5</v>
      </c>
      <c r="B41" s="111">
        <f t="shared" si="0"/>
        <v>1153</v>
      </c>
      <c r="C41" s="226">
        <v>588</v>
      </c>
      <c r="D41" s="106">
        <v>565</v>
      </c>
      <c r="E41" s="120">
        <v>409</v>
      </c>
      <c r="F41" s="63"/>
      <c r="G41" s="64"/>
      <c r="H41" s="64"/>
      <c r="I41" s="64"/>
      <c r="J41" s="64"/>
      <c r="K41" s="61"/>
      <c r="L41" s="59"/>
      <c r="M41" s="65"/>
      <c r="N41" s="58"/>
      <c r="O41" s="65"/>
      <c r="P41" s="65"/>
      <c r="Q41" s="58"/>
      <c r="R41" s="59"/>
      <c r="S41" s="58"/>
      <c r="T41" s="58"/>
      <c r="U41" s="58"/>
      <c r="V41" s="58"/>
    </row>
    <row r="42" spans="1:22" ht="14.25" customHeight="1">
      <c r="A42" s="119" t="s">
        <v>6</v>
      </c>
      <c r="B42" s="111">
        <f t="shared" si="0"/>
        <v>1351</v>
      </c>
      <c r="C42" s="226">
        <v>679</v>
      </c>
      <c r="D42" s="106">
        <v>672</v>
      </c>
      <c r="E42" s="120">
        <v>535</v>
      </c>
      <c r="F42" s="63"/>
      <c r="G42" s="64"/>
      <c r="H42" s="64"/>
      <c r="I42" s="64"/>
      <c r="J42" s="64"/>
      <c r="K42" s="61"/>
      <c r="L42" s="59"/>
      <c r="M42" s="65"/>
      <c r="N42" s="58"/>
      <c r="O42" s="65"/>
      <c r="P42" s="65"/>
      <c r="Q42" s="58"/>
      <c r="R42" s="59"/>
      <c r="S42" s="58"/>
      <c r="T42" s="58"/>
      <c r="U42" s="58"/>
      <c r="V42" s="58"/>
    </row>
    <row r="43" spans="1:22" ht="14.25" customHeight="1">
      <c r="A43" s="119" t="s">
        <v>8</v>
      </c>
      <c r="B43" s="111">
        <f t="shared" si="0"/>
        <v>1630</v>
      </c>
      <c r="C43" s="226">
        <v>823</v>
      </c>
      <c r="D43" s="106">
        <v>807</v>
      </c>
      <c r="E43" s="120">
        <v>604</v>
      </c>
      <c r="F43" s="63"/>
      <c r="G43" s="64"/>
      <c r="H43" s="64"/>
      <c r="I43" s="64"/>
      <c r="J43" s="64"/>
      <c r="K43" s="61"/>
      <c r="L43" s="59"/>
      <c r="M43" s="65"/>
      <c r="N43" s="58"/>
      <c r="O43" s="65"/>
      <c r="P43" s="65"/>
      <c r="Q43" s="58"/>
      <c r="R43" s="62"/>
      <c r="S43" s="58"/>
      <c r="T43" s="58"/>
      <c r="U43" s="58"/>
      <c r="V43" s="58"/>
    </row>
    <row r="44" spans="1:22" ht="14.25" customHeight="1">
      <c r="A44" s="119" t="s">
        <v>10</v>
      </c>
      <c r="B44" s="111">
        <f t="shared" si="0"/>
        <v>444</v>
      </c>
      <c r="C44" s="226">
        <v>225</v>
      </c>
      <c r="D44" s="106">
        <v>219</v>
      </c>
      <c r="E44" s="120">
        <v>179</v>
      </c>
      <c r="F44" s="63"/>
      <c r="G44" s="64"/>
      <c r="H44" s="64"/>
      <c r="I44" s="64"/>
      <c r="J44" s="64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4.25" customHeight="1">
      <c r="A45" s="119" t="s">
        <v>11</v>
      </c>
      <c r="B45" s="111">
        <f t="shared" si="0"/>
        <v>6</v>
      </c>
      <c r="C45" s="227">
        <v>3</v>
      </c>
      <c r="D45" s="107">
        <v>3</v>
      </c>
      <c r="E45" s="121">
        <v>2</v>
      </c>
      <c r="F45" s="63"/>
      <c r="G45" s="64"/>
      <c r="H45" s="64"/>
      <c r="I45" s="64"/>
      <c r="J45" s="64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14.25" customHeight="1">
      <c r="A46" s="119" t="s">
        <v>12</v>
      </c>
      <c r="B46" s="111">
        <f t="shared" si="0"/>
        <v>0</v>
      </c>
      <c r="C46" s="227">
        <v>0</v>
      </c>
      <c r="D46" s="107">
        <v>0</v>
      </c>
      <c r="E46" s="121">
        <v>0</v>
      </c>
      <c r="F46" s="63"/>
      <c r="G46" s="64"/>
      <c r="H46" s="64"/>
      <c r="I46" s="64"/>
      <c r="J46" s="64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ht="14.25" customHeight="1">
      <c r="A47" s="119" t="s">
        <v>13</v>
      </c>
      <c r="B47" s="111">
        <f t="shared" si="0"/>
        <v>26</v>
      </c>
      <c r="C47" s="227">
        <v>18</v>
      </c>
      <c r="D47" s="107">
        <v>8</v>
      </c>
      <c r="E47" s="121">
        <v>26</v>
      </c>
      <c r="F47" s="63"/>
      <c r="G47" s="64"/>
      <c r="H47" s="64"/>
      <c r="I47" s="64"/>
      <c r="J47" s="64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ht="14.25" customHeight="1">
      <c r="A48" s="119" t="s">
        <v>14</v>
      </c>
      <c r="B48" s="111">
        <f t="shared" si="0"/>
        <v>0</v>
      </c>
      <c r="C48" s="227">
        <v>0</v>
      </c>
      <c r="D48" s="107">
        <v>0</v>
      </c>
      <c r="E48" s="121">
        <v>0</v>
      </c>
      <c r="F48" s="63"/>
      <c r="G48" s="64"/>
      <c r="H48" s="64"/>
      <c r="I48" s="64"/>
      <c r="J48" s="64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ht="14.25" customHeight="1">
      <c r="A49" s="119" t="s">
        <v>195</v>
      </c>
      <c r="B49" s="111"/>
      <c r="C49" s="225"/>
      <c r="D49" s="105"/>
      <c r="E49" s="120"/>
      <c r="F49" s="63"/>
      <c r="G49" s="64"/>
      <c r="H49" s="64"/>
      <c r="I49" s="64"/>
      <c r="J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ht="14.25" customHeight="1">
      <c r="A50" s="119" t="s">
        <v>15</v>
      </c>
      <c r="B50" s="111">
        <f t="shared" si="0"/>
        <v>7761</v>
      </c>
      <c r="C50" s="227">
        <v>3886</v>
      </c>
      <c r="D50" s="106">
        <v>3875</v>
      </c>
      <c r="E50" s="121">
        <v>3078</v>
      </c>
      <c r="F50" s="63"/>
      <c r="G50" s="64"/>
      <c r="H50" s="64"/>
      <c r="I50" s="64"/>
      <c r="J50" s="64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4.25" customHeight="1">
      <c r="A51" s="119" t="s">
        <v>16</v>
      </c>
      <c r="B51" s="111">
        <f t="shared" si="0"/>
        <v>29</v>
      </c>
      <c r="C51" s="227">
        <v>16</v>
      </c>
      <c r="D51" s="107">
        <v>13</v>
      </c>
      <c r="E51" s="121">
        <v>12</v>
      </c>
      <c r="F51" s="63"/>
      <c r="G51" s="64"/>
      <c r="H51" s="64"/>
      <c r="I51" s="64"/>
      <c r="J51" s="6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14.25" customHeight="1">
      <c r="A52" s="119" t="s">
        <v>17</v>
      </c>
      <c r="B52" s="111">
        <f t="shared" si="0"/>
        <v>584</v>
      </c>
      <c r="C52" s="226">
        <v>288</v>
      </c>
      <c r="D52" s="106">
        <v>296</v>
      </c>
      <c r="E52" s="120">
        <v>277</v>
      </c>
      <c r="F52" s="63"/>
      <c r="G52" s="64"/>
      <c r="H52" s="64"/>
      <c r="I52" s="64"/>
      <c r="J52" s="64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4.25" customHeight="1">
      <c r="A53" s="119" t="s">
        <v>42</v>
      </c>
      <c r="B53" s="111">
        <f t="shared" si="0"/>
        <v>1179</v>
      </c>
      <c r="C53" s="226">
        <v>617</v>
      </c>
      <c r="D53" s="106">
        <v>562</v>
      </c>
      <c r="E53" s="120">
        <v>532</v>
      </c>
      <c r="F53" s="63"/>
      <c r="G53" s="64"/>
      <c r="H53" s="64"/>
      <c r="I53" s="64"/>
      <c r="J53" s="6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14.25" customHeight="1">
      <c r="A54" s="119" t="s">
        <v>43</v>
      </c>
      <c r="B54" s="111">
        <f t="shared" si="0"/>
        <v>551</v>
      </c>
      <c r="C54" s="226">
        <v>286</v>
      </c>
      <c r="D54" s="106">
        <v>265</v>
      </c>
      <c r="E54" s="120">
        <v>244</v>
      </c>
      <c r="F54" s="63"/>
      <c r="G54" s="64"/>
      <c r="H54" s="64"/>
      <c r="I54" s="64"/>
      <c r="J54" s="64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ht="14.25" customHeight="1">
      <c r="A55" s="119" t="s">
        <v>51</v>
      </c>
      <c r="B55" s="111">
        <f t="shared" si="0"/>
        <v>1148</v>
      </c>
      <c r="C55" s="226">
        <v>557</v>
      </c>
      <c r="D55" s="106">
        <v>591</v>
      </c>
      <c r="E55" s="120">
        <v>618</v>
      </c>
      <c r="F55" s="63"/>
      <c r="G55" s="64"/>
      <c r="H55" s="64"/>
      <c r="I55" s="64"/>
      <c r="J55" s="64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ht="14.25" customHeight="1">
      <c r="A56" s="119" t="s">
        <v>54</v>
      </c>
      <c r="B56" s="111">
        <f t="shared" si="0"/>
        <v>2790</v>
      </c>
      <c r="C56" s="226">
        <v>1407</v>
      </c>
      <c r="D56" s="106">
        <v>1383</v>
      </c>
      <c r="E56" s="120">
        <v>1451</v>
      </c>
      <c r="F56" s="63"/>
      <c r="G56" s="64"/>
      <c r="H56" s="64"/>
      <c r="I56" s="64"/>
      <c r="J56" s="64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ht="14.25" customHeight="1">
      <c r="A57" s="119" t="s">
        <v>55</v>
      </c>
      <c r="B57" s="111">
        <f t="shared" si="0"/>
        <v>2138</v>
      </c>
      <c r="C57" s="226">
        <v>1093</v>
      </c>
      <c r="D57" s="106">
        <v>1045</v>
      </c>
      <c r="E57" s="120">
        <v>1035</v>
      </c>
      <c r="F57" s="63"/>
      <c r="G57" s="64"/>
      <c r="H57" s="64"/>
      <c r="I57" s="64"/>
      <c r="J57" s="64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ht="14.25" customHeight="1">
      <c r="A58" s="119" t="s">
        <v>56</v>
      </c>
      <c r="B58" s="111">
        <f t="shared" si="0"/>
        <v>698</v>
      </c>
      <c r="C58" s="226">
        <v>354</v>
      </c>
      <c r="D58" s="106">
        <v>344</v>
      </c>
      <c r="E58" s="120">
        <v>325</v>
      </c>
      <c r="F58" s="63"/>
      <c r="G58" s="64"/>
      <c r="H58" s="64"/>
      <c r="I58" s="64"/>
      <c r="J58" s="64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ht="14.25" customHeight="1">
      <c r="A59" s="119" t="s">
        <v>52</v>
      </c>
      <c r="B59" s="111">
        <f t="shared" si="0"/>
        <v>2283</v>
      </c>
      <c r="C59" s="226">
        <v>1158</v>
      </c>
      <c r="D59" s="106">
        <v>1125</v>
      </c>
      <c r="E59" s="120">
        <v>1241</v>
      </c>
      <c r="F59" s="63"/>
      <c r="G59" s="64"/>
      <c r="H59" s="64"/>
      <c r="I59" s="64"/>
      <c r="J59" s="64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ht="14.25" customHeight="1">
      <c r="A60" s="119" t="s">
        <v>57</v>
      </c>
      <c r="B60" s="111">
        <f t="shared" si="0"/>
        <v>1276</v>
      </c>
      <c r="C60" s="226">
        <v>610</v>
      </c>
      <c r="D60" s="106">
        <v>666</v>
      </c>
      <c r="E60" s="120">
        <v>701</v>
      </c>
      <c r="F60" s="63"/>
      <c r="G60" s="64"/>
      <c r="H60" s="64"/>
      <c r="I60" s="64"/>
      <c r="J60" s="64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ht="14.25" customHeight="1">
      <c r="A61" s="119" t="s">
        <v>58</v>
      </c>
      <c r="B61" s="111">
        <f t="shared" si="0"/>
        <v>1254</v>
      </c>
      <c r="C61" s="226">
        <v>615</v>
      </c>
      <c r="D61" s="106">
        <v>639</v>
      </c>
      <c r="E61" s="120">
        <v>599</v>
      </c>
      <c r="F61" s="63"/>
      <c r="G61" s="64"/>
      <c r="H61" s="64"/>
      <c r="I61" s="64"/>
      <c r="J61" s="64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ht="14.25" customHeight="1">
      <c r="A62" s="119" t="s">
        <v>44</v>
      </c>
      <c r="B62" s="111">
        <f t="shared" si="0"/>
        <v>813</v>
      </c>
      <c r="C62" s="226">
        <v>414</v>
      </c>
      <c r="D62" s="106">
        <v>399</v>
      </c>
      <c r="E62" s="120">
        <v>356</v>
      </c>
      <c r="F62" s="63"/>
      <c r="G62" s="64"/>
      <c r="H62" s="64"/>
      <c r="I62" s="64"/>
      <c r="J62" s="64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5" ht="14.25" customHeight="1">
      <c r="A63" s="119" t="s">
        <v>45</v>
      </c>
      <c r="B63" s="111">
        <f t="shared" si="0"/>
        <v>2378</v>
      </c>
      <c r="C63" s="226">
        <v>1151</v>
      </c>
      <c r="D63" s="106">
        <v>1227</v>
      </c>
      <c r="E63" s="120">
        <v>1021</v>
      </c>
    </row>
    <row r="64" spans="1:5" ht="14.25" customHeight="1">
      <c r="A64" s="119" t="s">
        <v>46</v>
      </c>
      <c r="B64" s="111">
        <f t="shared" si="0"/>
        <v>2300</v>
      </c>
      <c r="C64" s="226">
        <v>1180</v>
      </c>
      <c r="D64" s="106">
        <v>1120</v>
      </c>
      <c r="E64" s="120">
        <v>1019</v>
      </c>
    </row>
    <row r="65" spans="1:5" ht="14.25" customHeight="1">
      <c r="A65" s="119" t="s">
        <v>47</v>
      </c>
      <c r="B65" s="111">
        <f t="shared" si="0"/>
        <v>974</v>
      </c>
      <c r="C65" s="226">
        <v>509</v>
      </c>
      <c r="D65" s="106">
        <v>465</v>
      </c>
      <c r="E65" s="120">
        <v>443</v>
      </c>
    </row>
    <row r="66" spans="1:5" ht="14.25" customHeight="1">
      <c r="A66" s="119" t="s">
        <v>48</v>
      </c>
      <c r="B66" s="111">
        <f t="shared" si="0"/>
        <v>688</v>
      </c>
      <c r="C66" s="226">
        <v>349</v>
      </c>
      <c r="D66" s="106">
        <v>339</v>
      </c>
      <c r="E66" s="120">
        <v>308</v>
      </c>
    </row>
    <row r="67" spans="1:5" ht="14.25" customHeight="1">
      <c r="A67" s="119" t="s">
        <v>49</v>
      </c>
      <c r="B67" s="111">
        <f t="shared" si="0"/>
        <v>3170</v>
      </c>
      <c r="C67" s="226">
        <v>1619</v>
      </c>
      <c r="D67" s="106">
        <v>1551</v>
      </c>
      <c r="E67" s="120">
        <v>1549</v>
      </c>
    </row>
    <row r="68" spans="1:5" ht="14.25" customHeight="1" thickBot="1">
      <c r="A68" s="122" t="s">
        <v>50</v>
      </c>
      <c r="B68" s="112">
        <f>SUM(C68:D68)</f>
        <v>2042</v>
      </c>
      <c r="C68" s="228">
        <v>1041</v>
      </c>
      <c r="D68" s="108">
        <v>1001</v>
      </c>
      <c r="E68" s="123">
        <v>857</v>
      </c>
    </row>
    <row r="69" spans="1:5" ht="14.25" customHeight="1">
      <c r="A69" s="55" t="s">
        <v>353</v>
      </c>
      <c r="B69" s="241"/>
      <c r="C69" s="242"/>
      <c r="D69" s="242"/>
      <c r="E69" s="243"/>
    </row>
    <row r="70" spans="1:5" ht="15.75" customHeight="1">
      <c r="A70" s="71"/>
      <c r="B70" s="12"/>
      <c r="C70" s="12"/>
      <c r="D70" s="11"/>
      <c r="E70" s="11"/>
    </row>
    <row r="71" spans="1:4" ht="13.5">
      <c r="A71" s="71"/>
      <c r="B71" s="12"/>
      <c r="C71" s="12"/>
      <c r="D71" s="11"/>
    </row>
    <row r="72" spans="1:4" ht="48.75" customHeight="1">
      <c r="A72" s="438"/>
      <c r="B72" s="438"/>
      <c r="C72" s="438"/>
      <c r="D72" s="438"/>
    </row>
    <row r="73" spans="1:6" ht="21.75" customHeight="1">
      <c r="A73" s="64"/>
      <c r="B73" s="249"/>
      <c r="C73" s="64"/>
      <c r="D73" s="64"/>
      <c r="E73" s="64"/>
      <c r="F73" s="2"/>
    </row>
    <row r="74" spans="1:5" ht="21.75" customHeight="1">
      <c r="A74" s="64"/>
      <c r="B74" s="250"/>
      <c r="C74" s="64"/>
      <c r="D74" s="64"/>
      <c r="E74" s="64"/>
    </row>
    <row r="75" spans="1:5" ht="21.75" customHeight="1">
      <c r="A75" s="64"/>
      <c r="B75" s="250"/>
      <c r="C75" s="64"/>
      <c r="D75" s="64"/>
      <c r="E75" s="64"/>
    </row>
    <row r="76" spans="1:5" ht="21.75" customHeight="1">
      <c r="A76" s="64"/>
      <c r="B76" s="250"/>
      <c r="C76" s="64"/>
      <c r="D76" s="64"/>
      <c r="E76" s="64"/>
    </row>
    <row r="77" spans="1:5" ht="21.75" customHeight="1">
      <c r="A77" s="64"/>
      <c r="B77" s="250"/>
      <c r="C77" s="64"/>
      <c r="D77" s="64"/>
      <c r="E77" s="64"/>
    </row>
    <row r="81" ht="21.75" customHeight="1">
      <c r="A81" s="1"/>
    </row>
    <row r="82" ht="21.75" customHeight="1">
      <c r="A82" s="1"/>
    </row>
    <row r="83" ht="21.75" customHeight="1">
      <c r="A83" s="1"/>
    </row>
    <row r="84" ht="21.75" customHeight="1">
      <c r="A84" s="1"/>
    </row>
    <row r="85" ht="21.75" customHeight="1">
      <c r="A85" s="1"/>
    </row>
    <row r="86" ht="21.75" customHeight="1">
      <c r="A86" s="1"/>
    </row>
    <row r="87" ht="21.75" customHeight="1">
      <c r="A87" s="1"/>
    </row>
    <row r="88" ht="21.75" customHeight="1">
      <c r="A88" s="1"/>
    </row>
    <row r="89" ht="21.75" customHeight="1">
      <c r="A89" s="1"/>
    </row>
    <row r="90" ht="21.75" customHeight="1">
      <c r="A90" s="1"/>
    </row>
    <row r="91" ht="21.75" customHeight="1">
      <c r="A91" s="1"/>
    </row>
    <row r="92" ht="21.75" customHeight="1">
      <c r="A92" s="1"/>
    </row>
    <row r="93" ht="21.75" customHeight="1">
      <c r="A93" s="1"/>
    </row>
    <row r="94" ht="21.75" customHeight="1">
      <c r="A94" s="1"/>
    </row>
  </sheetData>
  <sheetProtection/>
  <mergeCells count="1">
    <mergeCell ref="A72:D72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83" r:id="rId1"/>
  <headerFooter scaleWithDoc="0" alignWithMargins="0">
    <oddFooter>&amp;R&amp;A</oddFooter>
  </headerFooter>
  <ignoredErrors>
    <ignoredError sqref="B7:B6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625" style="48" customWidth="1"/>
    <col min="2" max="2" width="6.625" style="48" bestFit="1" customWidth="1"/>
    <col min="3" max="5" width="6.625" style="49" bestFit="1" customWidth="1"/>
    <col min="6" max="6" width="19.875" style="49" customWidth="1"/>
    <col min="7" max="7" width="7.75390625" style="49" bestFit="1" customWidth="1"/>
    <col min="8" max="9" width="6.375" style="49" customWidth="1"/>
    <col min="10" max="10" width="7.00390625" style="49" customWidth="1"/>
    <col min="11" max="16384" width="9.00390625" style="48" customWidth="1"/>
  </cols>
  <sheetData>
    <row r="1" spans="1:10" s="7" customFormat="1" ht="13.5" customHeight="1">
      <c r="A1" s="329" t="s">
        <v>315</v>
      </c>
      <c r="B1" s="4"/>
      <c r="C1" s="36"/>
      <c r="D1" s="36"/>
      <c r="E1" s="36"/>
      <c r="F1" s="36"/>
      <c r="G1" s="41"/>
      <c r="H1" s="46"/>
      <c r="I1" s="47"/>
      <c r="J1" s="47"/>
    </row>
    <row r="2" ht="17.25" customHeight="1">
      <c r="A2" s="8" t="s">
        <v>228</v>
      </c>
    </row>
    <row r="3" spans="1:10" ht="14.25" customHeight="1" thickBot="1">
      <c r="A3" s="10"/>
      <c r="B3" s="10"/>
      <c r="C3" s="383"/>
      <c r="D3" s="383"/>
      <c r="E3" s="383"/>
      <c r="F3" s="383"/>
      <c r="G3" s="383"/>
      <c r="H3" s="383"/>
      <c r="I3" s="383"/>
      <c r="J3" s="384" t="s">
        <v>320</v>
      </c>
    </row>
    <row r="4" spans="1:10" ht="13.5" customHeight="1">
      <c r="A4" s="439" t="s">
        <v>98</v>
      </c>
      <c r="B4" s="441" t="s">
        <v>99</v>
      </c>
      <c r="C4" s="442"/>
      <c r="D4" s="442"/>
      <c r="E4" s="443" t="s">
        <v>222</v>
      </c>
      <c r="F4" s="445" t="s">
        <v>98</v>
      </c>
      <c r="G4" s="447" t="s">
        <v>99</v>
      </c>
      <c r="H4" s="447"/>
      <c r="I4" s="447"/>
      <c r="J4" s="448" t="s">
        <v>222</v>
      </c>
    </row>
    <row r="5" spans="1:10" ht="13.5" customHeight="1">
      <c r="A5" s="440"/>
      <c r="B5" s="385" t="s">
        <v>64</v>
      </c>
      <c r="C5" s="386" t="s">
        <v>2</v>
      </c>
      <c r="D5" s="387" t="s">
        <v>3</v>
      </c>
      <c r="E5" s="444"/>
      <c r="F5" s="446"/>
      <c r="G5" s="388" t="s">
        <v>64</v>
      </c>
      <c r="H5" s="389" t="s">
        <v>2</v>
      </c>
      <c r="I5" s="387" t="s">
        <v>3</v>
      </c>
      <c r="J5" s="449"/>
    </row>
    <row r="6" spans="1:10" ht="24" customHeight="1">
      <c r="A6" s="390" t="s">
        <v>100</v>
      </c>
      <c r="B6" s="110">
        <f>SUM(C6:D6)</f>
        <v>2733</v>
      </c>
      <c r="C6" s="391">
        <v>1354</v>
      </c>
      <c r="D6" s="392">
        <v>1379</v>
      </c>
      <c r="E6" s="393">
        <v>1115</v>
      </c>
      <c r="F6" s="394" t="s">
        <v>103</v>
      </c>
      <c r="G6" s="110">
        <f>SUM(H6:I6)</f>
        <v>1455</v>
      </c>
      <c r="H6" s="395">
        <v>733</v>
      </c>
      <c r="I6" s="392">
        <v>722</v>
      </c>
      <c r="J6" s="396">
        <v>669</v>
      </c>
    </row>
    <row r="7" spans="1:10" ht="24" customHeight="1">
      <c r="A7" s="397" t="s">
        <v>102</v>
      </c>
      <c r="B7" s="111">
        <f>SUM(C7:D7)</f>
        <v>992</v>
      </c>
      <c r="C7" s="226">
        <v>504</v>
      </c>
      <c r="D7" s="106">
        <v>488</v>
      </c>
      <c r="E7" s="398">
        <v>383</v>
      </c>
      <c r="F7" s="394" t="s">
        <v>105</v>
      </c>
      <c r="G7" s="111">
        <f>SUM(H7:I7)</f>
        <v>6965</v>
      </c>
      <c r="H7" s="399">
        <v>3454</v>
      </c>
      <c r="I7" s="106">
        <v>3511</v>
      </c>
      <c r="J7" s="242">
        <v>3246</v>
      </c>
    </row>
    <row r="8" spans="1:10" ht="24" customHeight="1">
      <c r="A8" s="397" t="s">
        <v>104</v>
      </c>
      <c r="B8" s="111">
        <f aca="true" t="shared" si="0" ref="B8:B32">SUM(C8:D8)</f>
        <v>1573</v>
      </c>
      <c r="C8" s="226">
        <v>784</v>
      </c>
      <c r="D8" s="106">
        <v>789</v>
      </c>
      <c r="E8" s="398">
        <v>604</v>
      </c>
      <c r="F8" s="394" t="s">
        <v>107</v>
      </c>
      <c r="G8" s="111">
        <f aca="true" t="shared" si="1" ref="G8:G32">SUM(H8:I8)</f>
        <v>3005</v>
      </c>
      <c r="H8" s="399">
        <v>1480</v>
      </c>
      <c r="I8" s="106">
        <v>1525</v>
      </c>
      <c r="J8" s="242">
        <v>1318</v>
      </c>
    </row>
    <row r="9" spans="1:10" ht="24" customHeight="1">
      <c r="A9" s="397" t="s">
        <v>106</v>
      </c>
      <c r="B9" s="111">
        <f t="shared" si="0"/>
        <v>1071</v>
      </c>
      <c r="C9" s="226">
        <v>490</v>
      </c>
      <c r="D9" s="106">
        <v>581</v>
      </c>
      <c r="E9" s="398">
        <v>483</v>
      </c>
      <c r="F9" s="394" t="s">
        <v>109</v>
      </c>
      <c r="G9" s="111">
        <f t="shared" si="1"/>
        <v>2835</v>
      </c>
      <c r="H9" s="399">
        <v>1344</v>
      </c>
      <c r="I9" s="106">
        <v>1491</v>
      </c>
      <c r="J9" s="242">
        <v>1106</v>
      </c>
    </row>
    <row r="10" spans="1:10" ht="24" customHeight="1">
      <c r="A10" s="397" t="s">
        <v>108</v>
      </c>
      <c r="B10" s="111">
        <f t="shared" si="0"/>
        <v>3122</v>
      </c>
      <c r="C10" s="226">
        <v>1573</v>
      </c>
      <c r="D10" s="106">
        <v>1549</v>
      </c>
      <c r="E10" s="398">
        <v>1272</v>
      </c>
      <c r="F10" s="394" t="s">
        <v>111</v>
      </c>
      <c r="G10" s="111">
        <f t="shared" si="1"/>
        <v>1629</v>
      </c>
      <c r="H10" s="399">
        <v>824</v>
      </c>
      <c r="I10" s="106">
        <v>805</v>
      </c>
      <c r="J10" s="242">
        <v>703</v>
      </c>
    </row>
    <row r="11" spans="1:10" ht="24" customHeight="1">
      <c r="A11" s="397" t="s">
        <v>110</v>
      </c>
      <c r="B11" s="111">
        <f t="shared" si="0"/>
        <v>2438</v>
      </c>
      <c r="C11" s="226">
        <v>1197</v>
      </c>
      <c r="D11" s="106">
        <v>1241</v>
      </c>
      <c r="E11" s="398">
        <v>1032</v>
      </c>
      <c r="F11" s="400" t="s">
        <v>113</v>
      </c>
      <c r="G11" s="111">
        <f t="shared" si="1"/>
        <v>1194</v>
      </c>
      <c r="H11" s="399">
        <v>570</v>
      </c>
      <c r="I11" s="106">
        <v>624</v>
      </c>
      <c r="J11" s="242">
        <v>431</v>
      </c>
    </row>
    <row r="12" spans="1:10" ht="24" customHeight="1">
      <c r="A12" s="397" t="s">
        <v>112</v>
      </c>
      <c r="B12" s="111">
        <f t="shared" si="0"/>
        <v>2959</v>
      </c>
      <c r="C12" s="226">
        <v>1448</v>
      </c>
      <c r="D12" s="106">
        <v>1511</v>
      </c>
      <c r="E12" s="398">
        <v>1247</v>
      </c>
      <c r="F12" s="394" t="s">
        <v>115</v>
      </c>
      <c r="G12" s="111">
        <f t="shared" si="1"/>
        <v>1155</v>
      </c>
      <c r="H12" s="399">
        <v>589</v>
      </c>
      <c r="I12" s="106">
        <v>566</v>
      </c>
      <c r="J12" s="242">
        <v>409</v>
      </c>
    </row>
    <row r="13" spans="1:10" ht="24" customHeight="1">
      <c r="A13" s="397" t="s">
        <v>114</v>
      </c>
      <c r="B13" s="111">
        <f t="shared" si="0"/>
        <v>1609</v>
      </c>
      <c r="C13" s="226">
        <v>788</v>
      </c>
      <c r="D13" s="106">
        <v>821</v>
      </c>
      <c r="E13" s="398">
        <v>714</v>
      </c>
      <c r="F13" s="394" t="s">
        <v>117</v>
      </c>
      <c r="G13" s="111">
        <f t="shared" si="1"/>
        <v>1334</v>
      </c>
      <c r="H13" s="399">
        <v>675</v>
      </c>
      <c r="I13" s="106">
        <v>659</v>
      </c>
      <c r="J13" s="242">
        <v>545</v>
      </c>
    </row>
    <row r="14" spans="1:10" ht="24" customHeight="1">
      <c r="A14" s="397" t="s">
        <v>116</v>
      </c>
      <c r="B14" s="111">
        <f t="shared" si="0"/>
        <v>2733</v>
      </c>
      <c r="C14" s="226">
        <v>1374</v>
      </c>
      <c r="D14" s="106">
        <v>1359</v>
      </c>
      <c r="E14" s="398">
        <v>1191</v>
      </c>
      <c r="F14" s="394" t="s">
        <v>119</v>
      </c>
      <c r="G14" s="111">
        <f t="shared" si="1"/>
        <v>852</v>
      </c>
      <c r="H14" s="399">
        <v>431</v>
      </c>
      <c r="I14" s="106">
        <v>421</v>
      </c>
      <c r="J14" s="242">
        <v>309</v>
      </c>
    </row>
    <row r="15" spans="1:10" ht="24" customHeight="1">
      <c r="A15" s="397" t="s">
        <v>118</v>
      </c>
      <c r="B15" s="111">
        <f t="shared" si="0"/>
        <v>2791</v>
      </c>
      <c r="C15" s="226">
        <v>1398</v>
      </c>
      <c r="D15" s="106">
        <v>1393</v>
      </c>
      <c r="E15" s="398">
        <v>1194</v>
      </c>
      <c r="F15" s="394" t="s">
        <v>121</v>
      </c>
      <c r="G15" s="111">
        <f t="shared" si="1"/>
        <v>747</v>
      </c>
      <c r="H15" s="399">
        <v>380</v>
      </c>
      <c r="I15" s="106">
        <v>367</v>
      </c>
      <c r="J15" s="242">
        <v>285</v>
      </c>
    </row>
    <row r="16" spans="1:10" ht="24" customHeight="1">
      <c r="A16" s="397" t="s">
        <v>120</v>
      </c>
      <c r="B16" s="111">
        <f t="shared" si="0"/>
        <v>2914</v>
      </c>
      <c r="C16" s="226">
        <v>1513</v>
      </c>
      <c r="D16" s="106">
        <v>1401</v>
      </c>
      <c r="E16" s="398">
        <v>1452</v>
      </c>
      <c r="F16" s="394" t="s">
        <v>123</v>
      </c>
      <c r="G16" s="111">
        <f t="shared" si="1"/>
        <v>522</v>
      </c>
      <c r="H16" s="399">
        <v>261</v>
      </c>
      <c r="I16" s="106">
        <v>261</v>
      </c>
      <c r="J16" s="242">
        <v>207</v>
      </c>
    </row>
    <row r="17" spans="1:10" ht="24" customHeight="1">
      <c r="A17" s="397" t="s">
        <v>122</v>
      </c>
      <c r="B17" s="111">
        <f t="shared" si="0"/>
        <v>3052</v>
      </c>
      <c r="C17" s="226">
        <v>1525</v>
      </c>
      <c r="D17" s="106">
        <v>1527</v>
      </c>
      <c r="E17" s="398">
        <v>1323</v>
      </c>
      <c r="F17" s="394" t="s">
        <v>125</v>
      </c>
      <c r="G17" s="111">
        <f t="shared" si="1"/>
        <v>4207</v>
      </c>
      <c r="H17" s="399">
        <v>2119</v>
      </c>
      <c r="I17" s="106">
        <v>2088</v>
      </c>
      <c r="J17" s="242">
        <v>1661</v>
      </c>
    </row>
    <row r="18" spans="1:10" ht="24" customHeight="1">
      <c r="A18" s="397" t="s">
        <v>124</v>
      </c>
      <c r="B18" s="111">
        <f t="shared" si="0"/>
        <v>1213</v>
      </c>
      <c r="C18" s="226">
        <v>632</v>
      </c>
      <c r="D18" s="106">
        <v>581</v>
      </c>
      <c r="E18" s="398">
        <v>509</v>
      </c>
      <c r="F18" s="394" t="s">
        <v>127</v>
      </c>
      <c r="G18" s="111">
        <f t="shared" si="1"/>
        <v>1836</v>
      </c>
      <c r="H18" s="399">
        <v>921</v>
      </c>
      <c r="I18" s="106">
        <v>915</v>
      </c>
      <c r="J18" s="242">
        <v>647</v>
      </c>
    </row>
    <row r="19" spans="1:10" ht="24" customHeight="1">
      <c r="A19" s="397" t="s">
        <v>126</v>
      </c>
      <c r="B19" s="111">
        <f t="shared" si="0"/>
        <v>1608</v>
      </c>
      <c r="C19" s="226">
        <v>817</v>
      </c>
      <c r="D19" s="106">
        <v>791</v>
      </c>
      <c r="E19" s="398">
        <v>653</v>
      </c>
      <c r="F19" s="394" t="s">
        <v>128</v>
      </c>
      <c r="G19" s="111">
        <f t="shared" si="1"/>
        <v>2806</v>
      </c>
      <c r="H19" s="399">
        <v>1415</v>
      </c>
      <c r="I19" s="106">
        <v>1391</v>
      </c>
      <c r="J19" s="242">
        <v>1233</v>
      </c>
    </row>
    <row r="20" spans="1:10" ht="24" customHeight="1">
      <c r="A20" s="397" t="s">
        <v>35</v>
      </c>
      <c r="B20" s="111">
        <f t="shared" si="0"/>
        <v>1348</v>
      </c>
      <c r="C20" s="226">
        <v>637</v>
      </c>
      <c r="D20" s="106">
        <v>711</v>
      </c>
      <c r="E20" s="398">
        <v>736</v>
      </c>
      <c r="F20" s="394" t="s">
        <v>49</v>
      </c>
      <c r="G20" s="111">
        <f t="shared" si="1"/>
        <v>3313</v>
      </c>
      <c r="H20" s="399">
        <v>1689</v>
      </c>
      <c r="I20" s="106">
        <v>1624</v>
      </c>
      <c r="J20" s="242">
        <v>1635</v>
      </c>
    </row>
    <row r="21" spans="1:10" ht="24" customHeight="1">
      <c r="A21" s="397" t="s">
        <v>129</v>
      </c>
      <c r="B21" s="111">
        <f t="shared" si="0"/>
        <v>1444</v>
      </c>
      <c r="C21" s="226">
        <v>724</v>
      </c>
      <c r="D21" s="106">
        <v>720</v>
      </c>
      <c r="E21" s="398">
        <v>675</v>
      </c>
      <c r="F21" s="394" t="s">
        <v>50</v>
      </c>
      <c r="G21" s="111">
        <f t="shared" si="1"/>
        <v>2066</v>
      </c>
      <c r="H21" s="399">
        <v>1055</v>
      </c>
      <c r="I21" s="106">
        <v>1011</v>
      </c>
      <c r="J21" s="242">
        <v>866</v>
      </c>
    </row>
    <row r="22" spans="1:10" ht="24" customHeight="1">
      <c r="A22" s="397" t="s">
        <v>130</v>
      </c>
      <c r="B22" s="111">
        <f t="shared" si="0"/>
        <v>2644</v>
      </c>
      <c r="C22" s="226">
        <v>1305</v>
      </c>
      <c r="D22" s="106">
        <v>1339</v>
      </c>
      <c r="E22" s="398">
        <v>1153</v>
      </c>
      <c r="F22" s="394" t="s">
        <v>44</v>
      </c>
      <c r="G22" s="111">
        <f t="shared" si="1"/>
        <v>860</v>
      </c>
      <c r="H22" s="399">
        <v>439</v>
      </c>
      <c r="I22" s="106">
        <v>421</v>
      </c>
      <c r="J22" s="242">
        <v>374</v>
      </c>
    </row>
    <row r="23" spans="1:10" ht="24" customHeight="1">
      <c r="A23" s="397" t="s">
        <v>131</v>
      </c>
      <c r="B23" s="111">
        <f t="shared" si="0"/>
        <v>2116</v>
      </c>
      <c r="C23" s="226">
        <v>992</v>
      </c>
      <c r="D23" s="106">
        <v>1124</v>
      </c>
      <c r="E23" s="398">
        <v>1069</v>
      </c>
      <c r="F23" s="394" t="s">
        <v>45</v>
      </c>
      <c r="G23" s="111">
        <f t="shared" si="1"/>
        <v>2388</v>
      </c>
      <c r="H23" s="399">
        <v>1156</v>
      </c>
      <c r="I23" s="106">
        <v>1232</v>
      </c>
      <c r="J23" s="242">
        <v>1024</v>
      </c>
    </row>
    <row r="24" spans="1:10" ht="24" customHeight="1">
      <c r="A24" s="397" t="s">
        <v>132</v>
      </c>
      <c r="B24" s="111">
        <f t="shared" si="0"/>
        <v>571</v>
      </c>
      <c r="C24" s="226">
        <v>280</v>
      </c>
      <c r="D24" s="106">
        <v>291</v>
      </c>
      <c r="E24" s="398">
        <v>300</v>
      </c>
      <c r="F24" s="394" t="s">
        <v>46</v>
      </c>
      <c r="G24" s="111">
        <f t="shared" si="1"/>
        <v>2300</v>
      </c>
      <c r="H24" s="399">
        <v>1180</v>
      </c>
      <c r="I24" s="106">
        <v>1120</v>
      </c>
      <c r="J24" s="242">
        <v>1019</v>
      </c>
    </row>
    <row r="25" spans="1:10" ht="24" customHeight="1">
      <c r="A25" s="397" t="s">
        <v>133</v>
      </c>
      <c r="B25" s="111">
        <f t="shared" si="0"/>
        <v>1670</v>
      </c>
      <c r="C25" s="226">
        <v>823</v>
      </c>
      <c r="D25" s="106">
        <v>847</v>
      </c>
      <c r="E25" s="398">
        <v>745</v>
      </c>
      <c r="F25" s="394" t="s">
        <v>134</v>
      </c>
      <c r="G25" s="111">
        <f t="shared" si="1"/>
        <v>1662</v>
      </c>
      <c r="H25" s="399">
        <v>858</v>
      </c>
      <c r="I25" s="106">
        <v>804</v>
      </c>
      <c r="J25" s="242">
        <v>751</v>
      </c>
    </row>
    <row r="26" spans="1:10" ht="24" customHeight="1">
      <c r="A26" s="397" t="s">
        <v>136</v>
      </c>
      <c r="B26" s="111">
        <f t="shared" si="0"/>
        <v>824</v>
      </c>
      <c r="C26" s="226">
        <v>390</v>
      </c>
      <c r="D26" s="106">
        <v>434</v>
      </c>
      <c r="E26" s="398">
        <v>379</v>
      </c>
      <c r="F26" s="394" t="s">
        <v>135</v>
      </c>
      <c r="G26" s="111">
        <f t="shared" si="1"/>
        <v>1764</v>
      </c>
      <c r="H26" s="399">
        <v>879</v>
      </c>
      <c r="I26" s="106">
        <v>885</v>
      </c>
      <c r="J26" s="242">
        <v>942</v>
      </c>
    </row>
    <row r="27" spans="1:10" ht="24" customHeight="1">
      <c r="A27" s="397" t="s">
        <v>138</v>
      </c>
      <c r="B27" s="111">
        <f t="shared" si="0"/>
        <v>1260</v>
      </c>
      <c r="C27" s="225">
        <v>592</v>
      </c>
      <c r="D27" s="105">
        <v>668</v>
      </c>
      <c r="E27" s="401">
        <v>678</v>
      </c>
      <c r="F27" s="394" t="s">
        <v>137</v>
      </c>
      <c r="G27" s="111">
        <f t="shared" si="1"/>
        <v>1239</v>
      </c>
      <c r="H27" s="399">
        <v>591</v>
      </c>
      <c r="I27" s="106">
        <v>648</v>
      </c>
      <c r="J27" s="242">
        <v>679</v>
      </c>
    </row>
    <row r="28" spans="1:10" ht="24" customHeight="1">
      <c r="A28" s="397" t="s">
        <v>140</v>
      </c>
      <c r="B28" s="111">
        <f t="shared" si="0"/>
        <v>536</v>
      </c>
      <c r="C28" s="226">
        <v>273</v>
      </c>
      <c r="D28" s="106">
        <v>263</v>
      </c>
      <c r="E28" s="398">
        <v>265</v>
      </c>
      <c r="F28" s="394" t="s">
        <v>139</v>
      </c>
      <c r="G28" s="111">
        <f t="shared" si="1"/>
        <v>1254</v>
      </c>
      <c r="H28" s="399">
        <v>615</v>
      </c>
      <c r="I28" s="106">
        <v>639</v>
      </c>
      <c r="J28" s="242">
        <v>599</v>
      </c>
    </row>
    <row r="29" spans="1:10" ht="24" customHeight="1">
      <c r="A29" s="402" t="s">
        <v>142</v>
      </c>
      <c r="B29" s="111">
        <f t="shared" si="0"/>
        <v>1646</v>
      </c>
      <c r="C29" s="226">
        <v>796</v>
      </c>
      <c r="D29" s="106">
        <v>850</v>
      </c>
      <c r="E29" s="398">
        <v>742</v>
      </c>
      <c r="F29" s="394" t="s">
        <v>141</v>
      </c>
      <c r="G29" s="111">
        <f t="shared" si="1"/>
        <v>1632</v>
      </c>
      <c r="H29" s="399">
        <v>812</v>
      </c>
      <c r="I29" s="106">
        <v>820</v>
      </c>
      <c r="J29" s="242">
        <v>849</v>
      </c>
    </row>
    <row r="30" spans="1:10" ht="24" customHeight="1">
      <c r="A30" s="397" t="s">
        <v>144</v>
      </c>
      <c r="B30" s="111">
        <f t="shared" si="0"/>
        <v>1559</v>
      </c>
      <c r="C30" s="226">
        <v>796</v>
      </c>
      <c r="D30" s="106">
        <v>763</v>
      </c>
      <c r="E30" s="398">
        <v>712</v>
      </c>
      <c r="F30" s="394" t="s">
        <v>143</v>
      </c>
      <c r="G30" s="111">
        <f t="shared" si="1"/>
        <v>2790</v>
      </c>
      <c r="H30" s="399">
        <v>1407</v>
      </c>
      <c r="I30" s="106">
        <v>1383</v>
      </c>
      <c r="J30" s="242">
        <v>1451</v>
      </c>
    </row>
    <row r="31" spans="1:10" ht="24" customHeight="1">
      <c r="A31" s="397" t="s">
        <v>146</v>
      </c>
      <c r="B31" s="111">
        <f t="shared" si="0"/>
        <v>1685</v>
      </c>
      <c r="C31" s="226">
        <v>818</v>
      </c>
      <c r="D31" s="106">
        <v>867</v>
      </c>
      <c r="E31" s="398">
        <v>773</v>
      </c>
      <c r="F31" s="394" t="s">
        <v>145</v>
      </c>
      <c r="G31" s="111">
        <f t="shared" si="1"/>
        <v>2830</v>
      </c>
      <c r="H31" s="399">
        <v>1445</v>
      </c>
      <c r="I31" s="106">
        <v>1385</v>
      </c>
      <c r="J31" s="242">
        <v>1358</v>
      </c>
    </row>
    <row r="32" spans="1:11" ht="24" customHeight="1" thickBot="1">
      <c r="A32" s="397" t="s">
        <v>147</v>
      </c>
      <c r="B32" s="111">
        <f t="shared" si="0"/>
        <v>2795</v>
      </c>
      <c r="C32" s="226">
        <v>1372</v>
      </c>
      <c r="D32" s="106">
        <v>1423</v>
      </c>
      <c r="E32" s="398">
        <v>1296</v>
      </c>
      <c r="F32" s="403" t="s">
        <v>17</v>
      </c>
      <c r="G32" s="111">
        <f t="shared" si="1"/>
        <v>584</v>
      </c>
      <c r="H32" s="404">
        <v>288</v>
      </c>
      <c r="I32" s="405">
        <v>296</v>
      </c>
      <c r="J32" s="406">
        <v>277</v>
      </c>
      <c r="K32" s="50"/>
    </row>
    <row r="33" spans="1:10" ht="24" customHeight="1" thickBot="1" thickTop="1">
      <c r="A33" s="407" t="s">
        <v>101</v>
      </c>
      <c r="B33" s="112">
        <f>SUM(C33:D33)</f>
        <v>3726</v>
      </c>
      <c r="C33" s="228">
        <v>1890</v>
      </c>
      <c r="D33" s="108">
        <v>1836</v>
      </c>
      <c r="E33" s="408">
        <v>1770</v>
      </c>
      <c r="F33" s="409" t="s">
        <v>1</v>
      </c>
      <c r="G33" s="410">
        <f>SUM(B6:B33,G6:G32)</f>
        <v>109856</v>
      </c>
      <c r="H33" s="411">
        <f>SUM(C6:C33,H6:H32)</f>
        <v>54695</v>
      </c>
      <c r="I33" s="412">
        <f>SUM(D6:D33,I6:I32)</f>
        <v>55161</v>
      </c>
      <c r="J33" s="383">
        <f>SUM(E6:E33,J6:J32)</f>
        <v>49058</v>
      </c>
    </row>
    <row r="34" spans="1:10" ht="14.25" customHeight="1">
      <c r="A34" s="9" t="s">
        <v>18</v>
      </c>
      <c r="J34" s="247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sheetProtection/>
  <mergeCells count="6">
    <mergeCell ref="A4:A5"/>
    <mergeCell ref="B4:D4"/>
    <mergeCell ref="E4:E5"/>
    <mergeCell ref="F4:F5"/>
    <mergeCell ref="G4:I4"/>
    <mergeCell ref="J4:J5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96" r:id="rId1"/>
  <headerFooter scaleWithDoc="0" alignWithMargins="0">
    <oddFooter>&amp;R&amp;A</oddFooter>
  </headerFooter>
  <ignoredErrors>
    <ignoredError sqref="B6:B33 G6:G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" sqref="A1"/>
    </sheetView>
  </sheetViews>
  <sheetFormatPr defaultColWidth="9.00390625" defaultRowHeight="15" customHeight="1"/>
  <cols>
    <col min="1" max="1" width="5.75390625" style="14" customWidth="1"/>
    <col min="2" max="13" width="8.125" style="14" customWidth="1"/>
    <col min="14" max="14" width="9.75390625" style="14" bestFit="1" customWidth="1"/>
    <col min="15" max="15" width="9.125" style="14" bestFit="1" customWidth="1"/>
    <col min="16" max="16384" width="9.00390625" style="14" customWidth="1"/>
  </cols>
  <sheetData>
    <row r="1" spans="1:8" s="7" customFormat="1" ht="13.5" customHeight="1">
      <c r="A1" s="329" t="s">
        <v>315</v>
      </c>
      <c r="B1" s="4"/>
      <c r="C1" s="4"/>
      <c r="D1" s="4"/>
      <c r="E1" s="4"/>
      <c r="F1" s="4"/>
      <c r="G1" s="5"/>
      <c r="H1" s="6"/>
    </row>
    <row r="2" ht="17.25" customHeight="1">
      <c r="A2" s="13" t="s">
        <v>59</v>
      </c>
    </row>
    <row r="3" spans="1:7" ht="13.5" customHeight="1">
      <c r="A3" s="252" t="s">
        <v>188</v>
      </c>
      <c r="B3" s="17"/>
      <c r="C3" s="17"/>
      <c r="D3" s="17"/>
      <c r="E3" s="17"/>
      <c r="F3" s="17"/>
      <c r="G3" s="17"/>
    </row>
    <row r="4" spans="8:13" ht="14.25" customHeight="1" thickBot="1">
      <c r="H4" s="15"/>
      <c r="I4" s="15"/>
      <c r="J4" s="15"/>
      <c r="K4" s="15"/>
      <c r="L4" s="15"/>
      <c r="M4" s="16" t="s">
        <v>223</v>
      </c>
    </row>
    <row r="5" spans="1:13" ht="15" customHeight="1">
      <c r="A5" s="450" t="s">
        <v>60</v>
      </c>
      <c r="B5" s="452" t="s">
        <v>61</v>
      </c>
      <c r="C5" s="453"/>
      <c r="D5" s="453"/>
      <c r="E5" s="454"/>
      <c r="F5" s="452" t="s">
        <v>62</v>
      </c>
      <c r="G5" s="453"/>
      <c r="H5" s="453"/>
      <c r="I5" s="454"/>
      <c r="J5" s="455" t="s">
        <v>63</v>
      </c>
      <c r="K5" s="453"/>
      <c r="L5" s="453"/>
      <c r="M5" s="456"/>
    </row>
    <row r="6" spans="1:13" ht="30" customHeight="1">
      <c r="A6" s="451"/>
      <c r="B6" s="152" t="s">
        <v>64</v>
      </c>
      <c r="C6" s="171" t="s">
        <v>2</v>
      </c>
      <c r="D6" s="244" t="s">
        <v>3</v>
      </c>
      <c r="E6" s="245" t="s">
        <v>215</v>
      </c>
      <c r="F6" s="152" t="s">
        <v>64</v>
      </c>
      <c r="G6" s="171" t="s">
        <v>2</v>
      </c>
      <c r="H6" s="244" t="s">
        <v>3</v>
      </c>
      <c r="I6" s="245" t="s">
        <v>215</v>
      </c>
      <c r="J6" s="148" t="s">
        <v>64</v>
      </c>
      <c r="K6" s="171" t="s">
        <v>2</v>
      </c>
      <c r="L6" s="244" t="s">
        <v>3</v>
      </c>
      <c r="M6" s="246" t="s">
        <v>215</v>
      </c>
    </row>
    <row r="7" spans="1:13" ht="14.25" customHeight="1">
      <c r="A7" s="14" t="s">
        <v>199</v>
      </c>
      <c r="B7" s="130">
        <f aca="true" t="shared" si="0" ref="B7:B57">SUM(C7:D7)</f>
        <v>10049</v>
      </c>
      <c r="C7" s="234">
        <v>5048</v>
      </c>
      <c r="D7" s="229">
        <v>5001</v>
      </c>
      <c r="E7" s="131">
        <v>2636</v>
      </c>
      <c r="F7" s="130">
        <f aca="true" t="shared" si="1" ref="F7:F57">SUM(G7:H7)</f>
        <v>3493</v>
      </c>
      <c r="G7" s="234">
        <v>1740</v>
      </c>
      <c r="H7" s="229">
        <v>1753</v>
      </c>
      <c r="I7" s="131">
        <v>591</v>
      </c>
      <c r="J7" s="128">
        <f aca="true" t="shared" si="2" ref="J7:J57">SUM(K7:L7)</f>
        <v>2797</v>
      </c>
      <c r="K7" s="234">
        <v>1387</v>
      </c>
      <c r="L7" s="229">
        <v>1410</v>
      </c>
      <c r="M7" s="124">
        <v>512</v>
      </c>
    </row>
    <row r="8" spans="1:13" ht="14.25" customHeight="1">
      <c r="A8" s="14">
        <v>38</v>
      </c>
      <c r="B8" s="132">
        <f t="shared" si="0"/>
        <v>11352</v>
      </c>
      <c r="C8" s="235">
        <v>5649</v>
      </c>
      <c r="D8" s="230">
        <v>5703</v>
      </c>
      <c r="E8" s="133">
        <v>2930</v>
      </c>
      <c r="F8" s="132">
        <f t="shared" si="1"/>
        <v>3490</v>
      </c>
      <c r="G8" s="235">
        <v>1731</v>
      </c>
      <c r="H8" s="230">
        <v>1759</v>
      </c>
      <c r="I8" s="133">
        <v>597</v>
      </c>
      <c r="J8" s="129">
        <f t="shared" si="2"/>
        <v>3094</v>
      </c>
      <c r="K8" s="235">
        <v>1548</v>
      </c>
      <c r="L8" s="230">
        <v>1546</v>
      </c>
      <c r="M8" s="17">
        <v>606</v>
      </c>
    </row>
    <row r="9" spans="1:13" ht="14.25" customHeight="1">
      <c r="A9" s="14">
        <v>39</v>
      </c>
      <c r="B9" s="132">
        <f t="shared" si="0"/>
        <v>13281</v>
      </c>
      <c r="C9" s="235">
        <v>6675</v>
      </c>
      <c r="D9" s="230">
        <v>6606</v>
      </c>
      <c r="E9" s="133">
        <v>3615</v>
      </c>
      <c r="F9" s="132">
        <f t="shared" si="1"/>
        <v>3511</v>
      </c>
      <c r="G9" s="235">
        <v>1746</v>
      </c>
      <c r="H9" s="230">
        <v>1765</v>
      </c>
      <c r="I9" s="133">
        <v>622</v>
      </c>
      <c r="J9" s="129">
        <f t="shared" si="2"/>
        <v>3372</v>
      </c>
      <c r="K9" s="235">
        <v>1685</v>
      </c>
      <c r="L9" s="230">
        <v>1687</v>
      </c>
      <c r="M9" s="17">
        <v>693</v>
      </c>
    </row>
    <row r="10" spans="1:13" ht="14.25" customHeight="1">
      <c r="A10" s="14">
        <v>40</v>
      </c>
      <c r="B10" s="132">
        <f t="shared" si="0"/>
        <v>15821</v>
      </c>
      <c r="C10" s="235">
        <v>7962</v>
      </c>
      <c r="D10" s="230">
        <v>7859</v>
      </c>
      <c r="E10" s="133">
        <v>4439</v>
      </c>
      <c r="F10" s="132">
        <f t="shared" si="1"/>
        <v>3508</v>
      </c>
      <c r="G10" s="235">
        <v>1744</v>
      </c>
      <c r="H10" s="230">
        <v>1764</v>
      </c>
      <c r="I10" s="133">
        <v>631</v>
      </c>
      <c r="J10" s="129">
        <f t="shared" si="2"/>
        <v>4220</v>
      </c>
      <c r="K10" s="235">
        <v>2114</v>
      </c>
      <c r="L10" s="230">
        <v>2106</v>
      </c>
      <c r="M10" s="17">
        <v>968</v>
      </c>
    </row>
    <row r="11" spans="1:13" ht="14.25" customHeight="1">
      <c r="A11" s="14">
        <v>41</v>
      </c>
      <c r="B11" s="132">
        <f t="shared" si="0"/>
        <v>18841</v>
      </c>
      <c r="C11" s="235">
        <v>9488</v>
      </c>
      <c r="D11" s="230">
        <v>9353</v>
      </c>
      <c r="E11" s="133">
        <v>5401</v>
      </c>
      <c r="F11" s="132">
        <f t="shared" si="1"/>
        <v>3480</v>
      </c>
      <c r="G11" s="235">
        <v>1732</v>
      </c>
      <c r="H11" s="230">
        <v>1748</v>
      </c>
      <c r="I11" s="133">
        <v>643</v>
      </c>
      <c r="J11" s="129">
        <f t="shared" si="2"/>
        <v>5768</v>
      </c>
      <c r="K11" s="235">
        <v>2883</v>
      </c>
      <c r="L11" s="230">
        <v>2885</v>
      </c>
      <c r="M11" s="17">
        <v>1473</v>
      </c>
    </row>
    <row r="12" spans="1:13" ht="14.25" customHeight="1">
      <c r="A12" s="14">
        <v>42</v>
      </c>
      <c r="B12" s="132">
        <f t="shared" si="0"/>
        <v>23294</v>
      </c>
      <c r="C12" s="235">
        <v>11695</v>
      </c>
      <c r="D12" s="230">
        <v>11599</v>
      </c>
      <c r="E12" s="133">
        <v>6771</v>
      </c>
      <c r="F12" s="132">
        <f t="shared" si="1"/>
        <v>3566</v>
      </c>
      <c r="G12" s="235">
        <v>1771</v>
      </c>
      <c r="H12" s="230">
        <v>1795</v>
      </c>
      <c r="I12" s="133">
        <v>676</v>
      </c>
      <c r="J12" s="129">
        <f t="shared" si="2"/>
        <v>6845</v>
      </c>
      <c r="K12" s="235">
        <v>3432</v>
      </c>
      <c r="L12" s="230">
        <v>3413</v>
      </c>
      <c r="M12" s="17">
        <v>1783</v>
      </c>
    </row>
    <row r="13" spans="1:13" ht="14.25" customHeight="1">
      <c r="A13" s="14">
        <v>43</v>
      </c>
      <c r="B13" s="132">
        <f t="shared" si="0"/>
        <v>27798</v>
      </c>
      <c r="C13" s="235">
        <v>14016</v>
      </c>
      <c r="D13" s="230">
        <v>13782</v>
      </c>
      <c r="E13" s="133">
        <v>8142</v>
      </c>
      <c r="F13" s="132">
        <f t="shared" si="1"/>
        <v>3579</v>
      </c>
      <c r="G13" s="235">
        <v>1780</v>
      </c>
      <c r="H13" s="230">
        <v>1799</v>
      </c>
      <c r="I13" s="133">
        <v>689</v>
      </c>
      <c r="J13" s="129">
        <f t="shared" si="2"/>
        <v>8026</v>
      </c>
      <c r="K13" s="235">
        <v>4009</v>
      </c>
      <c r="L13" s="230">
        <v>4017</v>
      </c>
      <c r="M13" s="17">
        <v>2161</v>
      </c>
    </row>
    <row r="14" spans="1:13" ht="14.25" customHeight="1">
      <c r="A14" s="14">
        <v>44</v>
      </c>
      <c r="B14" s="132">
        <f t="shared" si="0"/>
        <v>32132</v>
      </c>
      <c r="C14" s="235">
        <v>16161</v>
      </c>
      <c r="D14" s="230">
        <v>15971</v>
      </c>
      <c r="E14" s="133">
        <v>9442</v>
      </c>
      <c r="F14" s="132">
        <f t="shared" si="1"/>
        <v>3655</v>
      </c>
      <c r="G14" s="235">
        <v>1827</v>
      </c>
      <c r="H14" s="230">
        <v>1828</v>
      </c>
      <c r="I14" s="133">
        <v>735</v>
      </c>
      <c r="J14" s="129">
        <f t="shared" si="2"/>
        <v>9779</v>
      </c>
      <c r="K14" s="235">
        <v>4867</v>
      </c>
      <c r="L14" s="230">
        <v>4912</v>
      </c>
      <c r="M14" s="17">
        <v>2690</v>
      </c>
    </row>
    <row r="15" spans="1:13" ht="14.25" customHeight="1">
      <c r="A15" s="14">
        <v>45</v>
      </c>
      <c r="B15" s="132">
        <f t="shared" si="0"/>
        <v>36781</v>
      </c>
      <c r="C15" s="235">
        <v>18502</v>
      </c>
      <c r="D15" s="230">
        <v>18279</v>
      </c>
      <c r="E15" s="133">
        <v>10827</v>
      </c>
      <c r="F15" s="132">
        <f t="shared" si="1"/>
        <v>3798</v>
      </c>
      <c r="G15" s="235">
        <v>1909</v>
      </c>
      <c r="H15" s="230">
        <v>1889</v>
      </c>
      <c r="I15" s="133">
        <v>802</v>
      </c>
      <c r="J15" s="129">
        <f t="shared" si="2"/>
        <v>11440</v>
      </c>
      <c r="K15" s="235">
        <v>5692</v>
      </c>
      <c r="L15" s="230">
        <v>5748</v>
      </c>
      <c r="M15" s="17">
        <v>3178</v>
      </c>
    </row>
    <row r="16" spans="1:13" ht="14.25" customHeight="1">
      <c r="A16" s="14">
        <v>46</v>
      </c>
      <c r="B16" s="132">
        <f t="shared" si="0"/>
        <v>40336</v>
      </c>
      <c r="C16" s="235">
        <v>20344</v>
      </c>
      <c r="D16" s="230">
        <v>19992</v>
      </c>
      <c r="E16" s="133">
        <v>11965</v>
      </c>
      <c r="F16" s="132">
        <f t="shared" si="1"/>
        <v>4067</v>
      </c>
      <c r="G16" s="235">
        <v>2051</v>
      </c>
      <c r="H16" s="230">
        <v>2016</v>
      </c>
      <c r="I16" s="133">
        <v>901</v>
      </c>
      <c r="J16" s="129">
        <f t="shared" si="2"/>
        <v>12843</v>
      </c>
      <c r="K16" s="235">
        <v>6428</v>
      </c>
      <c r="L16" s="230">
        <v>6415</v>
      </c>
      <c r="M16" s="17">
        <v>3556</v>
      </c>
    </row>
    <row r="17" spans="1:13" ht="14.25" customHeight="1">
      <c r="A17" s="14">
        <v>47</v>
      </c>
      <c r="B17" s="132">
        <f t="shared" si="0"/>
        <v>43310</v>
      </c>
      <c r="C17" s="235">
        <v>21879</v>
      </c>
      <c r="D17" s="230">
        <v>21431</v>
      </c>
      <c r="E17" s="133">
        <v>12822</v>
      </c>
      <c r="F17" s="132">
        <f t="shared" si="1"/>
        <v>4140</v>
      </c>
      <c r="G17" s="235">
        <v>2102</v>
      </c>
      <c r="H17" s="230">
        <v>2038</v>
      </c>
      <c r="I17" s="133">
        <v>927</v>
      </c>
      <c r="J17" s="129">
        <f t="shared" si="2"/>
        <v>14200</v>
      </c>
      <c r="K17" s="235">
        <v>7086</v>
      </c>
      <c r="L17" s="230">
        <v>7114</v>
      </c>
      <c r="M17" s="17">
        <v>3951</v>
      </c>
    </row>
    <row r="18" spans="1:13" ht="14.25" customHeight="1">
      <c r="A18" s="14">
        <v>48</v>
      </c>
      <c r="B18" s="132">
        <f t="shared" si="0"/>
        <v>45849</v>
      </c>
      <c r="C18" s="235">
        <v>23100</v>
      </c>
      <c r="D18" s="230">
        <v>22749</v>
      </c>
      <c r="E18" s="133">
        <v>13690</v>
      </c>
      <c r="F18" s="132">
        <f t="shared" si="1"/>
        <v>4162</v>
      </c>
      <c r="G18" s="235">
        <v>2120</v>
      </c>
      <c r="H18" s="230">
        <v>2042</v>
      </c>
      <c r="I18" s="133">
        <v>932</v>
      </c>
      <c r="J18" s="129">
        <f t="shared" si="2"/>
        <v>15481</v>
      </c>
      <c r="K18" s="235">
        <v>7749</v>
      </c>
      <c r="L18" s="230">
        <v>7732</v>
      </c>
      <c r="M18" s="17">
        <v>4328</v>
      </c>
    </row>
    <row r="19" spans="1:13" ht="14.25" customHeight="1">
      <c r="A19" s="14">
        <v>49</v>
      </c>
      <c r="B19" s="132">
        <f t="shared" si="0"/>
        <v>47756</v>
      </c>
      <c r="C19" s="235">
        <v>24041</v>
      </c>
      <c r="D19" s="230">
        <v>23715</v>
      </c>
      <c r="E19" s="133">
        <v>14314</v>
      </c>
      <c r="F19" s="132">
        <f t="shared" si="1"/>
        <v>4175</v>
      </c>
      <c r="G19" s="235">
        <v>2130</v>
      </c>
      <c r="H19" s="230">
        <v>2045</v>
      </c>
      <c r="I19" s="133">
        <v>949</v>
      </c>
      <c r="J19" s="129">
        <f t="shared" si="2"/>
        <v>15916</v>
      </c>
      <c r="K19" s="235">
        <v>7980</v>
      </c>
      <c r="L19" s="230">
        <v>7936</v>
      </c>
      <c r="M19" s="17">
        <v>4408</v>
      </c>
    </row>
    <row r="20" spans="1:13" ht="14.25" customHeight="1">
      <c r="A20" s="14">
        <v>50</v>
      </c>
      <c r="B20" s="132">
        <f t="shared" si="0"/>
        <v>49346</v>
      </c>
      <c r="C20" s="235">
        <v>24785</v>
      </c>
      <c r="D20" s="230">
        <v>24561</v>
      </c>
      <c r="E20" s="133">
        <v>14796</v>
      </c>
      <c r="F20" s="132">
        <f t="shared" si="1"/>
        <v>4218</v>
      </c>
      <c r="G20" s="235">
        <v>2135</v>
      </c>
      <c r="H20" s="230">
        <v>2083</v>
      </c>
      <c r="I20" s="133">
        <v>962</v>
      </c>
      <c r="J20" s="129">
        <f t="shared" si="2"/>
        <v>16231</v>
      </c>
      <c r="K20" s="235">
        <v>8130</v>
      </c>
      <c r="L20" s="230">
        <v>8101</v>
      </c>
      <c r="M20" s="17">
        <v>4516</v>
      </c>
    </row>
    <row r="21" spans="1:13" ht="14.25" customHeight="1">
      <c r="A21" s="14">
        <v>51</v>
      </c>
      <c r="B21" s="132">
        <f t="shared" si="0"/>
        <v>50815</v>
      </c>
      <c r="C21" s="235">
        <v>25547</v>
      </c>
      <c r="D21" s="230">
        <v>25268</v>
      </c>
      <c r="E21" s="133">
        <v>15286</v>
      </c>
      <c r="F21" s="132">
        <f t="shared" si="1"/>
        <v>4251</v>
      </c>
      <c r="G21" s="235">
        <v>2155</v>
      </c>
      <c r="H21" s="230">
        <v>2096</v>
      </c>
      <c r="I21" s="133">
        <v>976</v>
      </c>
      <c r="J21" s="129">
        <f t="shared" si="2"/>
        <v>16797</v>
      </c>
      <c r="K21" s="235">
        <v>8432</v>
      </c>
      <c r="L21" s="230">
        <v>8365</v>
      </c>
      <c r="M21" s="17">
        <v>4673</v>
      </c>
    </row>
    <row r="22" spans="1:13" ht="14.25" customHeight="1">
      <c r="A22" s="14">
        <v>52</v>
      </c>
      <c r="B22" s="132">
        <f t="shared" si="0"/>
        <v>51889</v>
      </c>
      <c r="C22" s="235">
        <v>26144</v>
      </c>
      <c r="D22" s="230">
        <v>25745</v>
      </c>
      <c r="E22" s="133">
        <v>15607</v>
      </c>
      <c r="F22" s="132">
        <f t="shared" si="1"/>
        <v>4247</v>
      </c>
      <c r="G22" s="235">
        <v>2168</v>
      </c>
      <c r="H22" s="230">
        <v>2079</v>
      </c>
      <c r="I22" s="133">
        <v>985</v>
      </c>
      <c r="J22" s="129">
        <f t="shared" si="2"/>
        <v>17071</v>
      </c>
      <c r="K22" s="235">
        <v>8570</v>
      </c>
      <c r="L22" s="230">
        <v>8501</v>
      </c>
      <c r="M22" s="17">
        <v>4782</v>
      </c>
    </row>
    <row r="23" spans="1:13" ht="14.25" customHeight="1">
      <c r="A23" s="14">
        <v>53</v>
      </c>
      <c r="B23" s="132">
        <f t="shared" si="0"/>
        <v>52511</v>
      </c>
      <c r="C23" s="235">
        <v>26459</v>
      </c>
      <c r="D23" s="230">
        <v>26052</v>
      </c>
      <c r="E23" s="133">
        <v>15913</v>
      </c>
      <c r="F23" s="132">
        <f t="shared" si="1"/>
        <v>4264</v>
      </c>
      <c r="G23" s="235">
        <v>2177</v>
      </c>
      <c r="H23" s="230">
        <v>2087</v>
      </c>
      <c r="I23" s="133">
        <v>1006</v>
      </c>
      <c r="J23" s="129">
        <f t="shared" si="2"/>
        <v>18540</v>
      </c>
      <c r="K23" s="235">
        <v>9289</v>
      </c>
      <c r="L23" s="230">
        <v>9251</v>
      </c>
      <c r="M23" s="17">
        <v>5318</v>
      </c>
    </row>
    <row r="24" spans="1:13" ht="14.25" customHeight="1">
      <c r="A24" s="14">
        <v>54</v>
      </c>
      <c r="B24" s="132">
        <f t="shared" si="0"/>
        <v>53062</v>
      </c>
      <c r="C24" s="235">
        <v>26719</v>
      </c>
      <c r="D24" s="230">
        <v>26343</v>
      </c>
      <c r="E24" s="133">
        <v>16067</v>
      </c>
      <c r="F24" s="132">
        <f t="shared" si="1"/>
        <v>4272</v>
      </c>
      <c r="G24" s="235">
        <v>2169</v>
      </c>
      <c r="H24" s="230">
        <v>2103</v>
      </c>
      <c r="I24" s="133">
        <v>1008</v>
      </c>
      <c r="J24" s="129">
        <f t="shared" si="2"/>
        <v>20031</v>
      </c>
      <c r="K24" s="235">
        <v>10075</v>
      </c>
      <c r="L24" s="230">
        <v>9956</v>
      </c>
      <c r="M24" s="17">
        <v>5750</v>
      </c>
    </row>
    <row r="25" spans="1:13" ht="14.25" customHeight="1">
      <c r="A25" s="14">
        <v>55</v>
      </c>
      <c r="B25" s="132">
        <f t="shared" si="0"/>
        <v>53027</v>
      </c>
      <c r="C25" s="235">
        <v>26741</v>
      </c>
      <c r="D25" s="230">
        <v>26286</v>
      </c>
      <c r="E25" s="133">
        <v>16212</v>
      </c>
      <c r="F25" s="132">
        <f t="shared" si="1"/>
        <v>4293</v>
      </c>
      <c r="G25" s="235">
        <v>2170</v>
      </c>
      <c r="H25" s="230">
        <v>2123</v>
      </c>
      <c r="I25" s="133">
        <v>1012</v>
      </c>
      <c r="J25" s="129">
        <f t="shared" si="2"/>
        <v>22267</v>
      </c>
      <c r="K25" s="235">
        <v>11283</v>
      </c>
      <c r="L25" s="230">
        <v>10984</v>
      </c>
      <c r="M25" s="17">
        <v>6399</v>
      </c>
    </row>
    <row r="26" spans="1:13" ht="14.25" customHeight="1">
      <c r="A26" s="14">
        <v>56</v>
      </c>
      <c r="B26" s="132">
        <f t="shared" si="0"/>
        <v>53241</v>
      </c>
      <c r="C26" s="235">
        <v>26851</v>
      </c>
      <c r="D26" s="230">
        <v>26390</v>
      </c>
      <c r="E26" s="133">
        <v>16401</v>
      </c>
      <c r="F26" s="132">
        <f t="shared" si="1"/>
        <v>4293</v>
      </c>
      <c r="G26" s="235">
        <v>2183</v>
      </c>
      <c r="H26" s="230">
        <v>2110</v>
      </c>
      <c r="I26" s="133">
        <v>1031</v>
      </c>
      <c r="J26" s="129">
        <f t="shared" si="2"/>
        <v>22992</v>
      </c>
      <c r="K26" s="235">
        <v>11619</v>
      </c>
      <c r="L26" s="230">
        <v>11373</v>
      </c>
      <c r="M26" s="17">
        <v>6642</v>
      </c>
    </row>
    <row r="27" spans="1:13" ht="14.25" customHeight="1">
      <c r="A27" s="14">
        <v>57</v>
      </c>
      <c r="B27" s="132">
        <f t="shared" si="0"/>
        <v>53637</v>
      </c>
      <c r="C27" s="235">
        <v>26996</v>
      </c>
      <c r="D27" s="230">
        <v>26641</v>
      </c>
      <c r="E27" s="133">
        <v>16608</v>
      </c>
      <c r="F27" s="132">
        <f t="shared" si="1"/>
        <v>4305</v>
      </c>
      <c r="G27" s="235">
        <v>2188</v>
      </c>
      <c r="H27" s="230">
        <v>2117</v>
      </c>
      <c r="I27" s="133">
        <v>1039</v>
      </c>
      <c r="J27" s="129">
        <f t="shared" si="2"/>
        <v>23599</v>
      </c>
      <c r="K27" s="235">
        <v>11859</v>
      </c>
      <c r="L27" s="230">
        <v>11740</v>
      </c>
      <c r="M27" s="17">
        <v>6945</v>
      </c>
    </row>
    <row r="28" spans="1:13" ht="14.25" customHeight="1">
      <c r="A28" s="14">
        <v>58</v>
      </c>
      <c r="B28" s="132">
        <f t="shared" si="0"/>
        <v>53849</v>
      </c>
      <c r="C28" s="235">
        <v>27152</v>
      </c>
      <c r="D28" s="230">
        <v>26697</v>
      </c>
      <c r="E28" s="133">
        <v>16824</v>
      </c>
      <c r="F28" s="132">
        <f t="shared" si="1"/>
        <v>4333</v>
      </c>
      <c r="G28" s="235">
        <v>2214</v>
      </c>
      <c r="H28" s="230">
        <v>2119</v>
      </c>
      <c r="I28" s="133">
        <v>1042</v>
      </c>
      <c r="J28" s="129">
        <f t="shared" si="2"/>
        <v>24499</v>
      </c>
      <c r="K28" s="235">
        <v>12347</v>
      </c>
      <c r="L28" s="230">
        <v>12152</v>
      </c>
      <c r="M28" s="17">
        <v>7301</v>
      </c>
    </row>
    <row r="29" spans="1:13" ht="14.25" customHeight="1">
      <c r="A29" s="14">
        <v>59</v>
      </c>
      <c r="B29" s="132">
        <f t="shared" si="0"/>
        <v>54016</v>
      </c>
      <c r="C29" s="235">
        <v>27232</v>
      </c>
      <c r="D29" s="230">
        <v>26784</v>
      </c>
      <c r="E29" s="133">
        <v>17076</v>
      </c>
      <c r="F29" s="132">
        <f t="shared" si="1"/>
        <v>4354</v>
      </c>
      <c r="G29" s="235">
        <v>2211</v>
      </c>
      <c r="H29" s="230">
        <v>2143</v>
      </c>
      <c r="I29" s="133">
        <v>1067</v>
      </c>
      <c r="J29" s="129">
        <f t="shared" si="2"/>
        <v>26148</v>
      </c>
      <c r="K29" s="235">
        <v>13145</v>
      </c>
      <c r="L29" s="230">
        <v>13003</v>
      </c>
      <c r="M29" s="17">
        <v>7848</v>
      </c>
    </row>
    <row r="30" spans="1:13" ht="14.25" customHeight="1">
      <c r="A30" s="14">
        <v>60</v>
      </c>
      <c r="B30" s="132">
        <f t="shared" si="0"/>
        <v>54265</v>
      </c>
      <c r="C30" s="235">
        <v>27372</v>
      </c>
      <c r="D30" s="230">
        <v>26893</v>
      </c>
      <c r="E30" s="133">
        <v>17287</v>
      </c>
      <c r="F30" s="132">
        <f t="shared" si="1"/>
        <v>4355</v>
      </c>
      <c r="G30" s="235">
        <v>2220</v>
      </c>
      <c r="H30" s="230">
        <v>2135</v>
      </c>
      <c r="I30" s="133">
        <v>1073</v>
      </c>
      <c r="J30" s="129">
        <f t="shared" si="2"/>
        <v>27016</v>
      </c>
      <c r="K30" s="235">
        <v>13606</v>
      </c>
      <c r="L30" s="230">
        <v>13410</v>
      </c>
      <c r="M30" s="17">
        <v>8215</v>
      </c>
    </row>
    <row r="31" spans="1:13" ht="14.25" customHeight="1">
      <c r="A31" s="14">
        <v>61</v>
      </c>
      <c r="B31" s="132">
        <f t="shared" si="0"/>
        <v>54987</v>
      </c>
      <c r="C31" s="235">
        <v>27672</v>
      </c>
      <c r="D31" s="230">
        <v>27315</v>
      </c>
      <c r="E31" s="133">
        <v>17659</v>
      </c>
      <c r="F31" s="132">
        <f t="shared" si="1"/>
        <v>4315</v>
      </c>
      <c r="G31" s="235">
        <v>2193</v>
      </c>
      <c r="H31" s="230">
        <v>2122</v>
      </c>
      <c r="I31" s="133">
        <v>1071</v>
      </c>
      <c r="J31" s="129">
        <f t="shared" si="2"/>
        <v>28223</v>
      </c>
      <c r="K31" s="235">
        <v>14256</v>
      </c>
      <c r="L31" s="230">
        <v>13967</v>
      </c>
      <c r="M31" s="17">
        <v>8682</v>
      </c>
    </row>
    <row r="32" spans="1:13" ht="14.25" customHeight="1">
      <c r="A32" s="14">
        <v>62</v>
      </c>
      <c r="B32" s="132">
        <f t="shared" si="0"/>
        <v>56501</v>
      </c>
      <c r="C32" s="235">
        <v>28533</v>
      </c>
      <c r="D32" s="230">
        <v>27968</v>
      </c>
      <c r="E32" s="133">
        <v>18531</v>
      </c>
      <c r="F32" s="132">
        <f t="shared" si="1"/>
        <v>4323</v>
      </c>
      <c r="G32" s="235">
        <v>2203</v>
      </c>
      <c r="H32" s="230">
        <v>2120</v>
      </c>
      <c r="I32" s="133">
        <v>1077</v>
      </c>
      <c r="J32" s="129">
        <f t="shared" si="2"/>
        <v>29391</v>
      </c>
      <c r="K32" s="235">
        <v>14847</v>
      </c>
      <c r="L32" s="230">
        <v>14544</v>
      </c>
      <c r="M32" s="17">
        <v>9287</v>
      </c>
    </row>
    <row r="33" spans="1:13" ht="14.25" customHeight="1">
      <c r="A33" s="14">
        <v>63</v>
      </c>
      <c r="B33" s="132">
        <f t="shared" si="0"/>
        <v>56988</v>
      </c>
      <c r="C33" s="235">
        <v>28855</v>
      </c>
      <c r="D33" s="230">
        <v>28133</v>
      </c>
      <c r="E33" s="133">
        <v>18984</v>
      </c>
      <c r="F33" s="132">
        <f t="shared" si="1"/>
        <v>4334</v>
      </c>
      <c r="G33" s="235">
        <v>2216</v>
      </c>
      <c r="H33" s="230">
        <v>2118</v>
      </c>
      <c r="I33" s="133">
        <v>1088</v>
      </c>
      <c r="J33" s="129">
        <f t="shared" si="2"/>
        <v>31175</v>
      </c>
      <c r="K33" s="235">
        <v>15748</v>
      </c>
      <c r="L33" s="230">
        <v>15427</v>
      </c>
      <c r="M33" s="17">
        <v>10127</v>
      </c>
    </row>
    <row r="34" spans="1:13" ht="14.25" customHeight="1">
      <c r="A34" s="14" t="s">
        <v>200</v>
      </c>
      <c r="B34" s="132">
        <f t="shared" si="0"/>
        <v>57090</v>
      </c>
      <c r="C34" s="235">
        <v>28962</v>
      </c>
      <c r="D34" s="230">
        <v>28128</v>
      </c>
      <c r="E34" s="133">
        <v>19317</v>
      </c>
      <c r="F34" s="132">
        <f t="shared" si="1"/>
        <v>4324</v>
      </c>
      <c r="G34" s="235">
        <v>2225</v>
      </c>
      <c r="H34" s="230">
        <v>2099</v>
      </c>
      <c r="I34" s="133">
        <v>1106</v>
      </c>
      <c r="J34" s="129">
        <f t="shared" si="2"/>
        <v>32218</v>
      </c>
      <c r="K34" s="235">
        <v>16347</v>
      </c>
      <c r="L34" s="230">
        <v>15871</v>
      </c>
      <c r="M34" s="17">
        <v>10645</v>
      </c>
    </row>
    <row r="35" spans="1:13" ht="14.25" customHeight="1">
      <c r="A35" s="18">
        <v>2</v>
      </c>
      <c r="B35" s="132">
        <f t="shared" si="0"/>
        <v>57280</v>
      </c>
      <c r="C35" s="235">
        <v>29004</v>
      </c>
      <c r="D35" s="230">
        <v>28276</v>
      </c>
      <c r="E35" s="133">
        <v>19693</v>
      </c>
      <c r="F35" s="132">
        <f t="shared" si="1"/>
        <v>4358</v>
      </c>
      <c r="G35" s="235">
        <v>2235</v>
      </c>
      <c r="H35" s="230">
        <v>2123</v>
      </c>
      <c r="I35" s="133">
        <v>1112</v>
      </c>
      <c r="J35" s="129">
        <f t="shared" si="2"/>
        <v>32708</v>
      </c>
      <c r="K35" s="235">
        <v>16604</v>
      </c>
      <c r="L35" s="230">
        <v>16104</v>
      </c>
      <c r="M35" s="17">
        <v>10951</v>
      </c>
    </row>
    <row r="36" spans="1:13" ht="14.25" customHeight="1">
      <c r="A36" s="14">
        <v>3</v>
      </c>
      <c r="B36" s="132">
        <f t="shared" si="0"/>
        <v>57499</v>
      </c>
      <c r="C36" s="235">
        <v>29244</v>
      </c>
      <c r="D36" s="230">
        <v>28255</v>
      </c>
      <c r="E36" s="133">
        <v>20167</v>
      </c>
      <c r="F36" s="132">
        <f t="shared" si="1"/>
        <v>4377</v>
      </c>
      <c r="G36" s="235">
        <v>2243</v>
      </c>
      <c r="H36" s="230">
        <v>2134</v>
      </c>
      <c r="I36" s="133">
        <v>1129</v>
      </c>
      <c r="J36" s="129">
        <f t="shared" si="2"/>
        <v>33002</v>
      </c>
      <c r="K36" s="235">
        <v>16752</v>
      </c>
      <c r="L36" s="230">
        <v>16250</v>
      </c>
      <c r="M36" s="17">
        <v>11265</v>
      </c>
    </row>
    <row r="37" spans="1:13" ht="14.25" customHeight="1">
      <c r="A37" s="14">
        <v>4</v>
      </c>
      <c r="B37" s="132">
        <f t="shared" si="0"/>
        <v>57692</v>
      </c>
      <c r="C37" s="235">
        <v>29360</v>
      </c>
      <c r="D37" s="230">
        <v>28332</v>
      </c>
      <c r="E37" s="133">
        <v>20619</v>
      </c>
      <c r="F37" s="132">
        <f t="shared" si="1"/>
        <v>4396</v>
      </c>
      <c r="G37" s="235">
        <v>2251</v>
      </c>
      <c r="H37" s="230">
        <v>2145</v>
      </c>
      <c r="I37" s="133">
        <v>1157</v>
      </c>
      <c r="J37" s="129">
        <f t="shared" si="2"/>
        <v>33339</v>
      </c>
      <c r="K37" s="235">
        <v>16928</v>
      </c>
      <c r="L37" s="230">
        <v>16411</v>
      </c>
      <c r="M37" s="17">
        <v>11526</v>
      </c>
    </row>
    <row r="38" spans="1:13" ht="14.25" customHeight="1">
      <c r="A38" s="14">
        <v>5</v>
      </c>
      <c r="B38" s="132">
        <f t="shared" si="0"/>
        <v>57314</v>
      </c>
      <c r="C38" s="235">
        <v>29168</v>
      </c>
      <c r="D38" s="230">
        <v>28146</v>
      </c>
      <c r="E38" s="133">
        <v>20707</v>
      </c>
      <c r="F38" s="132">
        <f t="shared" si="1"/>
        <v>4352</v>
      </c>
      <c r="G38" s="235">
        <v>2218</v>
      </c>
      <c r="H38" s="230">
        <v>2134</v>
      </c>
      <c r="I38" s="133">
        <v>1157</v>
      </c>
      <c r="J38" s="129">
        <f t="shared" si="2"/>
        <v>33273</v>
      </c>
      <c r="K38" s="235">
        <v>16876</v>
      </c>
      <c r="L38" s="230">
        <v>16397</v>
      </c>
      <c r="M38" s="17">
        <v>11634</v>
      </c>
    </row>
    <row r="39" spans="1:13" ht="14.25" customHeight="1">
      <c r="A39" s="14">
        <v>6</v>
      </c>
      <c r="B39" s="132">
        <f t="shared" si="0"/>
        <v>58064</v>
      </c>
      <c r="C39" s="235">
        <v>29578</v>
      </c>
      <c r="D39" s="230">
        <v>28486</v>
      </c>
      <c r="E39" s="133">
        <v>21264</v>
      </c>
      <c r="F39" s="132">
        <f t="shared" si="1"/>
        <v>4383</v>
      </c>
      <c r="G39" s="235">
        <v>2230</v>
      </c>
      <c r="H39" s="230">
        <v>2153</v>
      </c>
      <c r="I39" s="133">
        <v>1185</v>
      </c>
      <c r="J39" s="129">
        <f t="shared" si="2"/>
        <v>33398</v>
      </c>
      <c r="K39" s="235">
        <v>16963</v>
      </c>
      <c r="L39" s="230">
        <v>16435</v>
      </c>
      <c r="M39" s="17">
        <v>11837</v>
      </c>
    </row>
    <row r="40" spans="1:13" ht="14.25" customHeight="1">
      <c r="A40" s="14">
        <v>7</v>
      </c>
      <c r="B40" s="132">
        <f t="shared" si="0"/>
        <v>58307</v>
      </c>
      <c r="C40" s="235">
        <v>29626</v>
      </c>
      <c r="D40" s="230">
        <v>28681</v>
      </c>
      <c r="E40" s="133">
        <v>21470</v>
      </c>
      <c r="F40" s="132">
        <f t="shared" si="1"/>
        <v>4426</v>
      </c>
      <c r="G40" s="235">
        <v>2254</v>
      </c>
      <c r="H40" s="230">
        <v>2172</v>
      </c>
      <c r="I40" s="133">
        <v>1209</v>
      </c>
      <c r="J40" s="129">
        <f t="shared" si="2"/>
        <v>33288</v>
      </c>
      <c r="K40" s="235">
        <v>16824</v>
      </c>
      <c r="L40" s="230">
        <v>16464</v>
      </c>
      <c r="M40" s="17">
        <v>11978</v>
      </c>
    </row>
    <row r="41" spans="1:13" ht="14.25" customHeight="1">
      <c r="A41" s="14">
        <v>8</v>
      </c>
      <c r="B41" s="132">
        <f t="shared" si="0"/>
        <v>58383</v>
      </c>
      <c r="C41" s="235">
        <v>29611</v>
      </c>
      <c r="D41" s="230">
        <v>28772</v>
      </c>
      <c r="E41" s="133">
        <v>21742</v>
      </c>
      <c r="F41" s="132">
        <f t="shared" si="1"/>
        <v>4419</v>
      </c>
      <c r="G41" s="235">
        <v>2252</v>
      </c>
      <c r="H41" s="230">
        <v>2167</v>
      </c>
      <c r="I41" s="133">
        <v>1221</v>
      </c>
      <c r="J41" s="129">
        <f t="shared" si="2"/>
        <v>33665</v>
      </c>
      <c r="K41" s="235">
        <v>17100</v>
      </c>
      <c r="L41" s="230">
        <v>16565</v>
      </c>
      <c r="M41" s="17">
        <v>12295</v>
      </c>
    </row>
    <row r="42" spans="1:13" ht="14.25" customHeight="1">
      <c r="A42" s="14">
        <v>9</v>
      </c>
      <c r="B42" s="132">
        <f t="shared" si="0"/>
        <v>59478</v>
      </c>
      <c r="C42" s="235">
        <v>30142</v>
      </c>
      <c r="D42" s="230">
        <v>29336</v>
      </c>
      <c r="E42" s="133">
        <v>22498</v>
      </c>
      <c r="F42" s="132">
        <f t="shared" si="1"/>
        <v>4456</v>
      </c>
      <c r="G42" s="235">
        <v>2264</v>
      </c>
      <c r="H42" s="230">
        <v>2192</v>
      </c>
      <c r="I42" s="133">
        <v>1249</v>
      </c>
      <c r="J42" s="129">
        <f t="shared" si="2"/>
        <v>33577</v>
      </c>
      <c r="K42" s="235">
        <v>17092</v>
      </c>
      <c r="L42" s="230">
        <v>16485</v>
      </c>
      <c r="M42" s="17">
        <v>12421</v>
      </c>
    </row>
    <row r="43" spans="1:13" ht="14.25" customHeight="1">
      <c r="A43" s="14">
        <v>10</v>
      </c>
      <c r="B43" s="132">
        <f t="shared" si="0"/>
        <v>60584</v>
      </c>
      <c r="C43" s="235">
        <v>30607</v>
      </c>
      <c r="D43" s="230">
        <v>29977</v>
      </c>
      <c r="E43" s="133">
        <v>23162</v>
      </c>
      <c r="F43" s="132">
        <f t="shared" si="1"/>
        <v>4464</v>
      </c>
      <c r="G43" s="235">
        <v>2256</v>
      </c>
      <c r="H43" s="230">
        <v>2208</v>
      </c>
      <c r="I43" s="133">
        <v>1275</v>
      </c>
      <c r="J43" s="129">
        <f t="shared" si="2"/>
        <v>33714</v>
      </c>
      <c r="K43" s="235">
        <v>17158</v>
      </c>
      <c r="L43" s="230">
        <v>16556</v>
      </c>
      <c r="M43" s="17">
        <v>12676</v>
      </c>
    </row>
    <row r="44" spans="1:13" ht="14.25" customHeight="1">
      <c r="A44" s="14">
        <v>11</v>
      </c>
      <c r="B44" s="132">
        <f t="shared" si="0"/>
        <v>62554</v>
      </c>
      <c r="C44" s="235">
        <v>31615</v>
      </c>
      <c r="D44" s="230">
        <v>30939</v>
      </c>
      <c r="E44" s="133">
        <v>24172</v>
      </c>
      <c r="F44" s="132">
        <f t="shared" si="1"/>
        <v>4474</v>
      </c>
      <c r="G44" s="235">
        <v>2240</v>
      </c>
      <c r="H44" s="230">
        <v>2234</v>
      </c>
      <c r="I44" s="133">
        <v>1293</v>
      </c>
      <c r="J44" s="129">
        <f t="shared" si="2"/>
        <v>33734</v>
      </c>
      <c r="K44" s="235">
        <v>17170</v>
      </c>
      <c r="L44" s="230">
        <v>16564</v>
      </c>
      <c r="M44" s="17">
        <v>12895</v>
      </c>
    </row>
    <row r="45" spans="1:13" ht="14.25" customHeight="1">
      <c r="A45" s="14">
        <v>12</v>
      </c>
      <c r="B45" s="132">
        <f t="shared" si="0"/>
        <v>64104</v>
      </c>
      <c r="C45" s="235">
        <v>32317</v>
      </c>
      <c r="D45" s="230">
        <v>31787</v>
      </c>
      <c r="E45" s="133">
        <v>24976</v>
      </c>
      <c r="F45" s="132">
        <f t="shared" si="1"/>
        <v>4466</v>
      </c>
      <c r="G45" s="235">
        <v>2245</v>
      </c>
      <c r="H45" s="230">
        <v>2221</v>
      </c>
      <c r="I45" s="133">
        <v>1311</v>
      </c>
      <c r="J45" s="129">
        <f t="shared" si="2"/>
        <v>33707</v>
      </c>
      <c r="K45" s="235">
        <v>17168</v>
      </c>
      <c r="L45" s="230">
        <v>16539</v>
      </c>
      <c r="M45" s="17">
        <v>13069</v>
      </c>
    </row>
    <row r="46" spans="1:13" ht="14.25" customHeight="1">
      <c r="A46" s="17">
        <v>13</v>
      </c>
      <c r="B46" s="132">
        <f t="shared" si="0"/>
        <v>64434</v>
      </c>
      <c r="C46" s="235">
        <v>32460</v>
      </c>
      <c r="D46" s="230">
        <v>31974</v>
      </c>
      <c r="E46" s="133">
        <v>25366</v>
      </c>
      <c r="F46" s="132">
        <f t="shared" si="1"/>
        <v>4440</v>
      </c>
      <c r="G46" s="235">
        <v>2231</v>
      </c>
      <c r="H46" s="230">
        <v>2209</v>
      </c>
      <c r="I46" s="133">
        <v>1330</v>
      </c>
      <c r="J46" s="129">
        <f t="shared" si="2"/>
        <v>33562</v>
      </c>
      <c r="K46" s="235">
        <v>17132</v>
      </c>
      <c r="L46" s="230">
        <v>16430</v>
      </c>
      <c r="M46" s="17">
        <v>13219</v>
      </c>
    </row>
    <row r="47" spans="1:13" ht="14.25" customHeight="1">
      <c r="A47" s="17">
        <v>14</v>
      </c>
      <c r="B47" s="132">
        <f t="shared" si="0"/>
        <v>65096</v>
      </c>
      <c r="C47" s="235">
        <v>32809</v>
      </c>
      <c r="D47" s="230">
        <v>32287</v>
      </c>
      <c r="E47" s="133">
        <v>25891</v>
      </c>
      <c r="F47" s="132">
        <f t="shared" si="1"/>
        <v>4412</v>
      </c>
      <c r="G47" s="235">
        <v>2223</v>
      </c>
      <c r="H47" s="230">
        <v>2189</v>
      </c>
      <c r="I47" s="133">
        <v>1340</v>
      </c>
      <c r="J47" s="129">
        <f t="shared" si="2"/>
        <v>33373</v>
      </c>
      <c r="K47" s="235">
        <v>17017</v>
      </c>
      <c r="L47" s="230">
        <v>16356</v>
      </c>
      <c r="M47" s="17">
        <v>13292</v>
      </c>
    </row>
    <row r="48" spans="1:13" s="17" customFormat="1" ht="14.25" customHeight="1">
      <c r="A48" s="17">
        <v>15</v>
      </c>
      <c r="B48" s="132">
        <f t="shared" si="0"/>
        <v>66916</v>
      </c>
      <c r="C48" s="235">
        <v>33698</v>
      </c>
      <c r="D48" s="230">
        <v>33218</v>
      </c>
      <c r="E48" s="133">
        <v>26812</v>
      </c>
      <c r="F48" s="132">
        <f t="shared" si="1"/>
        <v>4477</v>
      </c>
      <c r="G48" s="235">
        <v>2242</v>
      </c>
      <c r="H48" s="230">
        <v>2235</v>
      </c>
      <c r="I48" s="133">
        <v>1433</v>
      </c>
      <c r="J48" s="132">
        <f t="shared" si="2"/>
        <v>32561</v>
      </c>
      <c r="K48" s="235">
        <v>16592</v>
      </c>
      <c r="L48" s="230">
        <v>15969</v>
      </c>
      <c r="M48" s="17">
        <v>13183</v>
      </c>
    </row>
    <row r="49" spans="1:13" s="17" customFormat="1" ht="14.25" customHeight="1">
      <c r="A49" s="17">
        <v>16</v>
      </c>
      <c r="B49" s="132">
        <f t="shared" si="0"/>
        <v>66980</v>
      </c>
      <c r="C49" s="236">
        <v>33692</v>
      </c>
      <c r="D49" s="231">
        <v>33288</v>
      </c>
      <c r="E49" s="134">
        <v>27119</v>
      </c>
      <c r="F49" s="132">
        <f t="shared" si="1"/>
        <v>4450</v>
      </c>
      <c r="G49" s="236">
        <v>2222</v>
      </c>
      <c r="H49" s="231">
        <v>2228</v>
      </c>
      <c r="I49" s="134">
        <v>1436</v>
      </c>
      <c r="J49" s="132">
        <f t="shared" si="2"/>
        <v>32198</v>
      </c>
      <c r="K49" s="236">
        <v>16376</v>
      </c>
      <c r="L49" s="231">
        <v>15822</v>
      </c>
      <c r="M49" s="125">
        <v>13205</v>
      </c>
    </row>
    <row r="50" spans="1:13" s="17" customFormat="1" ht="14.25" customHeight="1">
      <c r="A50" s="17">
        <v>17</v>
      </c>
      <c r="B50" s="132">
        <f t="shared" si="0"/>
        <v>67006</v>
      </c>
      <c r="C50" s="236">
        <v>33732</v>
      </c>
      <c r="D50" s="231">
        <v>33274</v>
      </c>
      <c r="E50" s="134">
        <v>27388</v>
      </c>
      <c r="F50" s="132">
        <f t="shared" si="1"/>
        <v>4420</v>
      </c>
      <c r="G50" s="236">
        <v>2218</v>
      </c>
      <c r="H50" s="231">
        <v>2202</v>
      </c>
      <c r="I50" s="134">
        <v>1449</v>
      </c>
      <c r="J50" s="132">
        <f t="shared" si="2"/>
        <v>32038</v>
      </c>
      <c r="K50" s="236">
        <v>16241</v>
      </c>
      <c r="L50" s="231">
        <v>15797</v>
      </c>
      <c r="M50" s="125">
        <v>13272</v>
      </c>
    </row>
    <row r="51" spans="1:13" s="20" customFormat="1" ht="14.25" customHeight="1">
      <c r="A51" s="20">
        <v>18</v>
      </c>
      <c r="B51" s="135">
        <f t="shared" si="0"/>
        <v>66986</v>
      </c>
      <c r="C51" s="237">
        <v>33655</v>
      </c>
      <c r="D51" s="232">
        <v>33331</v>
      </c>
      <c r="E51" s="136">
        <v>27742</v>
      </c>
      <c r="F51" s="135">
        <f t="shared" si="1"/>
        <v>4447</v>
      </c>
      <c r="G51" s="237">
        <v>2242</v>
      </c>
      <c r="H51" s="232">
        <v>2205</v>
      </c>
      <c r="I51" s="136">
        <v>1494</v>
      </c>
      <c r="J51" s="135">
        <f t="shared" si="2"/>
        <v>32052</v>
      </c>
      <c r="K51" s="237">
        <v>16294</v>
      </c>
      <c r="L51" s="232">
        <v>15758</v>
      </c>
      <c r="M51" s="126">
        <v>13443</v>
      </c>
    </row>
    <row r="52" spans="1:13" s="20" customFormat="1" ht="14.25" customHeight="1">
      <c r="A52" s="20">
        <v>19</v>
      </c>
      <c r="B52" s="132">
        <f t="shared" si="0"/>
        <v>67487</v>
      </c>
      <c r="C52" s="237">
        <v>33880</v>
      </c>
      <c r="D52" s="232">
        <v>33607</v>
      </c>
      <c r="E52" s="136">
        <v>28209</v>
      </c>
      <c r="F52" s="132">
        <f t="shared" si="1"/>
        <v>4481</v>
      </c>
      <c r="G52" s="237">
        <v>2271</v>
      </c>
      <c r="H52" s="232">
        <v>2210</v>
      </c>
      <c r="I52" s="136">
        <v>1528</v>
      </c>
      <c r="J52" s="132">
        <f t="shared" si="2"/>
        <v>31984</v>
      </c>
      <c r="K52" s="237">
        <v>16261</v>
      </c>
      <c r="L52" s="232">
        <v>15723</v>
      </c>
      <c r="M52" s="126">
        <v>13628</v>
      </c>
    </row>
    <row r="53" spans="1:13" s="20" customFormat="1" ht="14.25" customHeight="1">
      <c r="A53" s="20">
        <v>20</v>
      </c>
      <c r="B53" s="132">
        <f t="shared" si="0"/>
        <v>67713</v>
      </c>
      <c r="C53" s="237">
        <v>33984</v>
      </c>
      <c r="D53" s="232">
        <v>33729</v>
      </c>
      <c r="E53" s="136">
        <v>28546</v>
      </c>
      <c r="F53" s="132">
        <f t="shared" si="1"/>
        <v>4492</v>
      </c>
      <c r="G53" s="237">
        <v>2269</v>
      </c>
      <c r="H53" s="232">
        <v>2223</v>
      </c>
      <c r="I53" s="136">
        <v>1586</v>
      </c>
      <c r="J53" s="132">
        <f t="shared" si="2"/>
        <v>31934</v>
      </c>
      <c r="K53" s="237">
        <v>16204</v>
      </c>
      <c r="L53" s="232">
        <v>15730</v>
      </c>
      <c r="M53" s="126">
        <v>13735</v>
      </c>
    </row>
    <row r="54" spans="1:13" s="20" customFormat="1" ht="14.25" customHeight="1">
      <c r="A54" s="20">
        <v>21</v>
      </c>
      <c r="B54" s="132">
        <f t="shared" si="0"/>
        <v>68254</v>
      </c>
      <c r="C54" s="237">
        <v>34224</v>
      </c>
      <c r="D54" s="232">
        <v>34030</v>
      </c>
      <c r="E54" s="136">
        <v>29115</v>
      </c>
      <c r="F54" s="132">
        <f t="shared" si="1"/>
        <v>4521</v>
      </c>
      <c r="G54" s="237">
        <v>2284</v>
      </c>
      <c r="H54" s="232">
        <v>2237</v>
      </c>
      <c r="I54" s="136">
        <v>1602</v>
      </c>
      <c r="J54" s="132">
        <f t="shared" si="2"/>
        <v>32157</v>
      </c>
      <c r="K54" s="237">
        <v>16275</v>
      </c>
      <c r="L54" s="232">
        <v>15882</v>
      </c>
      <c r="M54" s="126">
        <v>14048</v>
      </c>
    </row>
    <row r="55" spans="1:13" s="20" customFormat="1" ht="14.25" customHeight="1">
      <c r="A55" s="20">
        <v>22</v>
      </c>
      <c r="B55" s="132">
        <f t="shared" si="0"/>
        <v>68827</v>
      </c>
      <c r="C55" s="237">
        <v>34474</v>
      </c>
      <c r="D55" s="232">
        <v>34353</v>
      </c>
      <c r="E55" s="136">
        <v>29488</v>
      </c>
      <c r="F55" s="132">
        <f t="shared" si="1"/>
        <v>4496</v>
      </c>
      <c r="G55" s="237">
        <v>2259</v>
      </c>
      <c r="H55" s="232">
        <v>2237</v>
      </c>
      <c r="I55" s="136">
        <v>1596</v>
      </c>
      <c r="J55" s="132">
        <f t="shared" si="2"/>
        <v>32273</v>
      </c>
      <c r="K55" s="237">
        <v>16361</v>
      </c>
      <c r="L55" s="232">
        <v>15912</v>
      </c>
      <c r="M55" s="126">
        <v>14209</v>
      </c>
    </row>
    <row r="56" spans="1:13" s="20" customFormat="1" ht="14.25" customHeight="1">
      <c r="A56" s="20">
        <v>23</v>
      </c>
      <c r="B56" s="132">
        <f t="shared" si="0"/>
        <v>69206</v>
      </c>
      <c r="C56" s="237">
        <v>34628</v>
      </c>
      <c r="D56" s="232">
        <v>34578</v>
      </c>
      <c r="E56" s="136">
        <v>29871</v>
      </c>
      <c r="F56" s="132">
        <f t="shared" si="1"/>
        <v>4453</v>
      </c>
      <c r="G56" s="237">
        <v>2244</v>
      </c>
      <c r="H56" s="232">
        <v>2209</v>
      </c>
      <c r="I56" s="136">
        <v>1606</v>
      </c>
      <c r="J56" s="132">
        <f t="shared" si="2"/>
        <v>32286</v>
      </c>
      <c r="K56" s="237">
        <v>16350</v>
      </c>
      <c r="L56" s="232">
        <v>15936</v>
      </c>
      <c r="M56" s="126">
        <v>14339</v>
      </c>
    </row>
    <row r="57" spans="1:13" s="20" customFormat="1" ht="14.25" customHeight="1">
      <c r="A57" s="20">
        <v>24</v>
      </c>
      <c r="B57" s="132">
        <f t="shared" si="0"/>
        <v>70496</v>
      </c>
      <c r="C57" s="237">
        <v>35090</v>
      </c>
      <c r="D57" s="232">
        <v>35406</v>
      </c>
      <c r="E57" s="136">
        <v>30642</v>
      </c>
      <c r="F57" s="132">
        <f t="shared" si="1"/>
        <v>4445</v>
      </c>
      <c r="G57" s="237">
        <v>2246</v>
      </c>
      <c r="H57" s="232">
        <v>2199</v>
      </c>
      <c r="I57" s="136">
        <v>1627</v>
      </c>
      <c r="J57" s="132">
        <f t="shared" si="2"/>
        <v>32864</v>
      </c>
      <c r="K57" s="237">
        <v>16576</v>
      </c>
      <c r="L57" s="232">
        <v>16288</v>
      </c>
      <c r="M57" s="126">
        <v>14732</v>
      </c>
    </row>
    <row r="58" spans="1:13" s="20" customFormat="1" ht="14.25" customHeight="1">
      <c r="A58" s="20">
        <v>25</v>
      </c>
      <c r="B58" s="132">
        <f>SUM(C58:D58)</f>
        <v>70819</v>
      </c>
      <c r="C58" s="237">
        <v>35255</v>
      </c>
      <c r="D58" s="232">
        <v>35564</v>
      </c>
      <c r="E58" s="136">
        <v>30928</v>
      </c>
      <c r="F58" s="132">
        <f>SUM(G58:H58)</f>
        <v>4430</v>
      </c>
      <c r="G58" s="237">
        <v>2233</v>
      </c>
      <c r="H58" s="232">
        <v>2197</v>
      </c>
      <c r="I58" s="136">
        <v>1648</v>
      </c>
      <c r="J58" s="132">
        <f>SUM(K58:L58)</f>
        <v>33057</v>
      </c>
      <c r="K58" s="237">
        <v>16696</v>
      </c>
      <c r="L58" s="232">
        <v>16361</v>
      </c>
      <c r="M58" s="126">
        <v>14872</v>
      </c>
    </row>
    <row r="59" spans="1:13" s="20" customFormat="1" ht="14.25" customHeight="1">
      <c r="A59" s="20">
        <v>26</v>
      </c>
      <c r="B59" s="132">
        <f>SUM(C59:D59)</f>
        <v>70680</v>
      </c>
      <c r="C59" s="237">
        <v>35053</v>
      </c>
      <c r="D59" s="232">
        <v>35627</v>
      </c>
      <c r="E59" s="136">
        <v>31081</v>
      </c>
      <c r="F59" s="132">
        <f>SUM(G59:H59)</f>
        <v>4490</v>
      </c>
      <c r="G59" s="237">
        <v>2273</v>
      </c>
      <c r="H59" s="232">
        <v>2217</v>
      </c>
      <c r="I59" s="136">
        <v>1683</v>
      </c>
      <c r="J59" s="132">
        <f>SUM(K59:L59)</f>
        <v>33900</v>
      </c>
      <c r="K59" s="237">
        <v>17101</v>
      </c>
      <c r="L59" s="232">
        <v>16799</v>
      </c>
      <c r="M59" s="126">
        <v>15478</v>
      </c>
    </row>
    <row r="60" spans="1:13" s="20" customFormat="1" ht="14.25" customHeight="1" thickBot="1">
      <c r="A60" s="19">
        <v>27</v>
      </c>
      <c r="B60" s="167">
        <f>SUM(C60:D60)</f>
        <v>71190</v>
      </c>
      <c r="C60" s="238">
        <v>35209</v>
      </c>
      <c r="D60" s="233">
        <v>35981</v>
      </c>
      <c r="E60" s="137">
        <v>31637</v>
      </c>
      <c r="F60" s="167">
        <v>4610</v>
      </c>
      <c r="G60" s="238">
        <v>2336</v>
      </c>
      <c r="H60" s="233">
        <v>2274</v>
      </c>
      <c r="I60" s="137">
        <v>1755</v>
      </c>
      <c r="J60" s="167">
        <v>34056</v>
      </c>
      <c r="K60" s="238">
        <v>17150</v>
      </c>
      <c r="L60" s="233">
        <v>16906</v>
      </c>
      <c r="M60" s="127">
        <v>15666</v>
      </c>
    </row>
    <row r="61" spans="1:13" ht="15" customHeight="1">
      <c r="A61" s="14" t="s">
        <v>354</v>
      </c>
      <c r="M61" s="18"/>
    </row>
  </sheetData>
  <sheetProtection/>
  <mergeCells count="4">
    <mergeCell ref="A5:A6"/>
    <mergeCell ref="B5:E5"/>
    <mergeCell ref="F5:I5"/>
    <mergeCell ref="J5:M5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scale="85" r:id="rId1"/>
  <headerFooter scaleWithDoc="0" alignWithMargins="0">
    <oddFooter>&amp;R&amp;A</oddFooter>
  </headerFooter>
  <ignoredErrors>
    <ignoredError sqref="B7:J59 B6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3.00390625" style="51" customWidth="1"/>
    <col min="2" max="2" width="19.00390625" style="51" customWidth="1"/>
    <col min="3" max="3" width="7.375" style="51" customWidth="1"/>
    <col min="4" max="8" width="7.75390625" style="51" customWidth="1"/>
    <col min="9" max="16384" width="9.00390625" style="51" customWidth="1"/>
  </cols>
  <sheetData>
    <row r="1" spans="1:8" s="7" customFormat="1" ht="13.5" customHeight="1">
      <c r="A1" s="329" t="s">
        <v>315</v>
      </c>
      <c r="B1" s="4"/>
      <c r="C1" s="4"/>
      <c r="D1" s="4"/>
      <c r="E1" s="4"/>
      <c r="F1" s="4"/>
      <c r="G1" s="5"/>
      <c r="H1" s="6"/>
    </row>
    <row r="2" spans="1:2" s="341" customFormat="1" ht="17.25" customHeight="1">
      <c r="A2" s="8" t="s">
        <v>189</v>
      </c>
      <c r="B2" s="340"/>
    </row>
    <row r="3" spans="1:8" s="9" customFormat="1" ht="14.25" customHeight="1" thickBot="1">
      <c r="A3" s="10"/>
      <c r="B3" s="80" t="s">
        <v>348</v>
      </c>
      <c r="G3" s="342"/>
      <c r="H3" s="343"/>
    </row>
    <row r="4" spans="1:8" s="9" customFormat="1" ht="13.5">
      <c r="A4" s="52" t="s">
        <v>196</v>
      </c>
      <c r="B4" s="53" t="s">
        <v>148</v>
      </c>
      <c r="G4" s="55"/>
      <c r="H4" s="343"/>
    </row>
    <row r="5" spans="1:8" s="9" customFormat="1" ht="26.25" thickBot="1">
      <c r="A5" s="251" t="s">
        <v>226</v>
      </c>
      <c r="B5" s="344">
        <f>SUM(B6:B19)</f>
        <v>1817</v>
      </c>
      <c r="G5" s="55"/>
      <c r="H5" s="343"/>
    </row>
    <row r="6" spans="1:8" s="9" customFormat="1" ht="14.25" thickTop="1">
      <c r="A6" s="345" t="s">
        <v>190</v>
      </c>
      <c r="B6" s="346">
        <v>851</v>
      </c>
      <c r="G6" s="55"/>
      <c r="H6" s="343"/>
    </row>
    <row r="7" spans="1:8" s="9" customFormat="1" ht="13.5">
      <c r="A7" s="345" t="s">
        <v>150</v>
      </c>
      <c r="B7" s="346">
        <v>285</v>
      </c>
      <c r="G7" s="55"/>
      <c r="H7" s="343"/>
    </row>
    <row r="8" spans="1:8" s="9" customFormat="1" ht="13.5">
      <c r="A8" s="345" t="s">
        <v>149</v>
      </c>
      <c r="B8" s="346">
        <v>283</v>
      </c>
      <c r="G8" s="55"/>
      <c r="H8" s="343"/>
    </row>
    <row r="9" spans="1:8" s="9" customFormat="1" ht="13.5">
      <c r="A9" s="345" t="s">
        <v>204</v>
      </c>
      <c r="B9" s="346">
        <v>115</v>
      </c>
      <c r="G9" s="55"/>
      <c r="H9" s="343"/>
    </row>
    <row r="10" spans="1:8" s="9" customFormat="1" ht="13.5">
      <c r="A10" s="81" t="s">
        <v>205</v>
      </c>
      <c r="B10" s="346">
        <v>58</v>
      </c>
      <c r="G10" s="55"/>
      <c r="H10" s="343"/>
    </row>
    <row r="11" spans="1:8" s="9" customFormat="1" ht="13.5">
      <c r="A11" s="81" t="s">
        <v>151</v>
      </c>
      <c r="B11" s="346">
        <v>31</v>
      </c>
      <c r="G11" s="55"/>
      <c r="H11" s="343"/>
    </row>
    <row r="12" spans="1:8" s="9" customFormat="1" ht="13.5">
      <c r="A12" s="345" t="s">
        <v>154</v>
      </c>
      <c r="B12" s="346">
        <v>20</v>
      </c>
      <c r="G12" s="55"/>
      <c r="H12" s="343"/>
    </row>
    <row r="13" spans="1:8" s="9" customFormat="1" ht="13.5">
      <c r="A13" s="81" t="s">
        <v>155</v>
      </c>
      <c r="B13" s="346">
        <v>19</v>
      </c>
      <c r="G13" s="55"/>
      <c r="H13" s="343"/>
    </row>
    <row r="14" spans="1:8" s="9" customFormat="1" ht="13.5">
      <c r="A14" s="345" t="s">
        <v>349</v>
      </c>
      <c r="B14" s="346">
        <v>16</v>
      </c>
      <c r="G14" s="55"/>
      <c r="H14" s="343"/>
    </row>
    <row r="15" spans="1:8" s="9" customFormat="1" ht="13.5">
      <c r="A15" s="347" t="s">
        <v>203</v>
      </c>
      <c r="B15" s="348">
        <v>16</v>
      </c>
      <c r="G15" s="55"/>
      <c r="H15" s="343"/>
    </row>
    <row r="16" spans="1:8" s="9" customFormat="1" ht="13.5">
      <c r="A16" s="81" t="s">
        <v>206</v>
      </c>
      <c r="B16" s="346">
        <v>14</v>
      </c>
      <c r="G16" s="55"/>
      <c r="H16" s="343"/>
    </row>
    <row r="17" spans="1:8" s="9" customFormat="1" ht="13.5">
      <c r="A17" s="81" t="s">
        <v>152</v>
      </c>
      <c r="B17" s="346">
        <v>13</v>
      </c>
      <c r="G17" s="55"/>
      <c r="H17" s="343"/>
    </row>
    <row r="18" spans="1:8" s="9" customFormat="1" ht="13.5">
      <c r="A18" s="347" t="s">
        <v>153</v>
      </c>
      <c r="B18" s="348">
        <v>11</v>
      </c>
      <c r="G18" s="55"/>
      <c r="H18" s="343"/>
    </row>
    <row r="19" spans="1:8" s="9" customFormat="1" ht="14.25" thickBot="1">
      <c r="A19" s="349" t="s">
        <v>156</v>
      </c>
      <c r="B19" s="350">
        <v>85</v>
      </c>
      <c r="G19" s="55"/>
      <c r="H19" s="343"/>
    </row>
    <row r="20" spans="1:8" s="9" customFormat="1" ht="13.5">
      <c r="A20" s="343" t="s">
        <v>187</v>
      </c>
      <c r="B20" s="351"/>
      <c r="G20" s="55"/>
      <c r="H20" s="343"/>
    </row>
    <row r="21" spans="1:8" s="1" customFormat="1" ht="19.5" customHeight="1">
      <c r="A21" s="457" t="s">
        <v>224</v>
      </c>
      <c r="B21" s="457"/>
      <c r="G21" s="54"/>
      <c r="H21" s="2"/>
    </row>
    <row r="22" spans="1:8" s="1" customFormat="1" ht="13.5">
      <c r="A22" s="457"/>
      <c r="B22" s="457"/>
      <c r="G22" s="54"/>
      <c r="H22" s="2"/>
    </row>
    <row r="23" spans="1:8" s="1" customFormat="1" ht="13.5">
      <c r="A23" s="51"/>
      <c r="B23" s="51"/>
      <c r="G23" s="54"/>
      <c r="H23" s="2"/>
    </row>
    <row r="24" ht="13.5">
      <c r="G24" s="55"/>
    </row>
    <row r="25" ht="13.5">
      <c r="G25" s="54"/>
    </row>
    <row r="26" ht="13.5">
      <c r="A26" s="56"/>
    </row>
    <row r="27" ht="13.5">
      <c r="A27" s="56"/>
    </row>
    <row r="28" ht="13.5">
      <c r="A28" s="56"/>
    </row>
    <row r="29" ht="13.5">
      <c r="A29" s="56"/>
    </row>
    <row r="30" ht="13.5">
      <c r="A30" s="56"/>
    </row>
    <row r="31" ht="13.5">
      <c r="A31" s="56"/>
    </row>
    <row r="32" ht="13.5">
      <c r="A32" s="56"/>
    </row>
    <row r="33" ht="13.5">
      <c r="A33" s="56"/>
    </row>
  </sheetData>
  <sheetProtection/>
  <mergeCells count="1">
    <mergeCell ref="A21:B22"/>
  </mergeCells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r:id="rId1"/>
  <headerFooter scaleWithDoc="0"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25390625" style="51" customWidth="1"/>
    <col min="2" max="11" width="6.625" style="51" customWidth="1"/>
    <col min="12" max="16384" width="9.00390625" style="51" customWidth="1"/>
  </cols>
  <sheetData>
    <row r="1" s="7" customFormat="1" ht="13.5" customHeight="1">
      <c r="A1" s="329" t="s">
        <v>315</v>
      </c>
    </row>
    <row r="2" spans="1:3" s="341" customFormat="1" ht="17.25" customHeight="1">
      <c r="A2" s="8" t="s">
        <v>192</v>
      </c>
      <c r="B2" s="9"/>
      <c r="C2" s="9"/>
    </row>
    <row r="3" spans="1:11" s="341" customFormat="1" ht="14.25" thickBot="1">
      <c r="A3" s="10"/>
      <c r="B3" s="10"/>
      <c r="D3" s="352"/>
      <c r="E3" s="352"/>
      <c r="G3" s="353"/>
      <c r="H3" s="353"/>
      <c r="I3" s="353"/>
      <c r="J3" s="353"/>
      <c r="K3" s="353" t="s">
        <v>214</v>
      </c>
    </row>
    <row r="4" spans="1:11" s="341" customFormat="1" ht="13.5">
      <c r="A4" s="354" t="s">
        <v>197</v>
      </c>
      <c r="B4" s="355" t="s">
        <v>157</v>
      </c>
      <c r="C4" s="356" t="s">
        <v>158</v>
      </c>
      <c r="D4" s="356" t="s">
        <v>159</v>
      </c>
      <c r="E4" s="357" t="s">
        <v>160</v>
      </c>
      <c r="F4" s="355" t="s">
        <v>171</v>
      </c>
      <c r="G4" s="355" t="s">
        <v>173</v>
      </c>
      <c r="H4" s="355" t="s">
        <v>191</v>
      </c>
      <c r="I4" s="358" t="s">
        <v>207</v>
      </c>
      <c r="J4" s="358" t="s">
        <v>225</v>
      </c>
      <c r="K4" s="359" t="s">
        <v>350</v>
      </c>
    </row>
    <row r="5" spans="1:11" s="341" customFormat="1" ht="13.5">
      <c r="A5" s="75" t="s">
        <v>149</v>
      </c>
      <c r="B5" s="362">
        <v>284</v>
      </c>
      <c r="C5" s="363">
        <v>283</v>
      </c>
      <c r="D5" s="363">
        <v>299</v>
      </c>
      <c r="E5" s="363">
        <v>317</v>
      </c>
      <c r="F5" s="361">
        <v>340</v>
      </c>
      <c r="G5" s="361">
        <v>347</v>
      </c>
      <c r="H5" s="361">
        <v>308</v>
      </c>
      <c r="I5" s="364">
        <v>292</v>
      </c>
      <c r="J5" s="364">
        <v>278</v>
      </c>
      <c r="K5" s="364">
        <v>283</v>
      </c>
    </row>
    <row r="6" spans="1:11" s="341" customFormat="1" ht="13.5">
      <c r="A6" s="76" t="s">
        <v>190</v>
      </c>
      <c r="B6" s="365">
        <v>470</v>
      </c>
      <c r="C6" s="366">
        <v>503</v>
      </c>
      <c r="D6" s="366">
        <v>565</v>
      </c>
      <c r="E6" s="366">
        <v>696</v>
      </c>
      <c r="F6" s="360">
        <v>692</v>
      </c>
      <c r="G6" s="360">
        <v>689</v>
      </c>
      <c r="H6" s="360">
        <v>661</v>
      </c>
      <c r="I6" s="367">
        <v>702</v>
      </c>
      <c r="J6" s="367">
        <v>767</v>
      </c>
      <c r="K6" s="367">
        <v>851</v>
      </c>
    </row>
    <row r="7" spans="1:11" s="341" customFormat="1" ht="13.5">
      <c r="A7" s="240" t="s">
        <v>351</v>
      </c>
      <c r="B7" s="368">
        <v>102</v>
      </c>
      <c r="C7" s="369">
        <v>113</v>
      </c>
      <c r="D7" s="369">
        <v>101</v>
      </c>
      <c r="E7" s="369">
        <v>111</v>
      </c>
      <c r="F7" s="360">
        <v>80</v>
      </c>
      <c r="G7" s="360">
        <v>57</v>
      </c>
      <c r="H7" s="360">
        <v>35</v>
      </c>
      <c r="I7" s="367">
        <v>34</v>
      </c>
      <c r="J7" s="367">
        <v>29</v>
      </c>
      <c r="K7" s="367">
        <v>31</v>
      </c>
    </row>
    <row r="8" spans="1:11" s="341" customFormat="1" ht="13.5">
      <c r="A8" s="240" t="s">
        <v>352</v>
      </c>
      <c r="B8" s="368">
        <v>303</v>
      </c>
      <c r="C8" s="369">
        <v>307</v>
      </c>
      <c r="D8" s="369">
        <v>302</v>
      </c>
      <c r="E8" s="369">
        <v>318</v>
      </c>
      <c r="F8" s="360">
        <v>296</v>
      </c>
      <c r="G8" s="360">
        <v>282</v>
      </c>
      <c r="H8" s="360">
        <v>261</v>
      </c>
      <c r="I8" s="367">
        <v>286</v>
      </c>
      <c r="J8" s="367">
        <v>292</v>
      </c>
      <c r="K8" s="367">
        <v>285</v>
      </c>
    </row>
    <row r="9" spans="1:11" s="341" customFormat="1" ht="13.5">
      <c r="A9" s="240" t="s">
        <v>154</v>
      </c>
      <c r="B9" s="368">
        <v>30</v>
      </c>
      <c r="C9" s="369">
        <v>40</v>
      </c>
      <c r="D9" s="369">
        <v>27</v>
      </c>
      <c r="E9" s="369">
        <v>26</v>
      </c>
      <c r="F9" s="360">
        <v>24</v>
      </c>
      <c r="G9" s="360">
        <v>27</v>
      </c>
      <c r="H9" s="360">
        <v>20</v>
      </c>
      <c r="I9" s="367">
        <v>25</v>
      </c>
      <c r="J9" s="367">
        <v>21</v>
      </c>
      <c r="K9" s="367">
        <v>20</v>
      </c>
    </row>
    <row r="10" spans="1:11" s="341" customFormat="1" ht="14.25" thickBot="1">
      <c r="A10" s="370" t="s">
        <v>156</v>
      </c>
      <c r="B10" s="372">
        <v>231</v>
      </c>
      <c r="C10" s="373">
        <v>259</v>
      </c>
      <c r="D10" s="373">
        <v>249</v>
      </c>
      <c r="E10" s="373">
        <v>251</v>
      </c>
      <c r="F10" s="371">
        <v>235</v>
      </c>
      <c r="G10" s="371">
        <v>210</v>
      </c>
      <c r="H10" s="371">
        <v>219</v>
      </c>
      <c r="I10" s="374">
        <v>249</v>
      </c>
      <c r="J10" s="374">
        <v>293</v>
      </c>
      <c r="K10" s="374">
        <v>347</v>
      </c>
    </row>
    <row r="11" spans="1:11" s="341" customFormat="1" ht="15" thickBot="1" thickTop="1">
      <c r="A11" s="375" t="s">
        <v>198</v>
      </c>
      <c r="B11" s="376">
        <v>1420</v>
      </c>
      <c r="C11" s="376">
        <v>1505</v>
      </c>
      <c r="D11" s="10">
        <v>1543</v>
      </c>
      <c r="E11" s="376">
        <v>1719</v>
      </c>
      <c r="F11" s="10">
        <v>1667</v>
      </c>
      <c r="G11" s="376">
        <v>1612</v>
      </c>
      <c r="H11" s="376">
        <v>1504</v>
      </c>
      <c r="I11" s="377">
        <v>1588</v>
      </c>
      <c r="J11" s="377">
        <v>1680</v>
      </c>
      <c r="K11" s="377">
        <f>SUM(K5:K10)</f>
        <v>1817</v>
      </c>
    </row>
    <row r="12" spans="1:11" s="341" customFormat="1" ht="13.5">
      <c r="A12" s="9" t="s">
        <v>208</v>
      </c>
      <c r="B12" s="9"/>
      <c r="D12" s="11"/>
      <c r="E12" s="353"/>
      <c r="G12" s="353"/>
      <c r="H12" s="353"/>
      <c r="I12" s="353"/>
      <c r="J12" s="353"/>
      <c r="K12" s="353"/>
    </row>
  </sheetData>
  <sheetProtection/>
  <printOptions horizontalCentered="1"/>
  <pageMargins left="0.7480314960629921" right="0.7480314960629921" top="0.6692913385826772" bottom="0.6299212598425197" header="0.5118110236220472" footer="0.5118110236220472"/>
  <pageSetup fitToHeight="1" fitToWidth="1" horizontalDpi="600" verticalDpi="600" orientation="portrait" paperSize="9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2014-06-13T06:36:55Z</dcterms:created>
  <dcterms:modified xsi:type="dcterms:W3CDTF">2016-03-07T01:52:37Z</dcterms:modified>
  <cp:category/>
  <cp:version/>
  <cp:contentType/>
  <cp:contentStatus/>
</cp:coreProperties>
</file>