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1220" windowHeight="5880" activeTab="0"/>
  </bookViews>
  <sheets>
    <sheet name="8-3-1" sheetId="1" r:id="rId1"/>
    <sheet name="8-3-2" sheetId="2" r:id="rId2"/>
    <sheet name="8-3-3" sheetId="3" r:id="rId3"/>
    <sheet name="8-3-4" sheetId="4" r:id="rId4"/>
    <sheet name="8-3-5" sheetId="5" r:id="rId5"/>
  </sheets>
  <definedNames>
    <definedName name="_xlnm.Print_Area" localSheetId="0">'8-3-1'!$A$1:$P$42</definedName>
    <definedName name="_xlnm.Print_Area" localSheetId="1">'8-3-2'!$A$1:$AB$14</definedName>
    <definedName name="_xlnm.Print_Area" localSheetId="2">'8-3-3'!$A$1:$O$44</definedName>
    <definedName name="_xlnm.Print_Area" localSheetId="3">'8-3-4'!$A$1:$H$29</definedName>
    <definedName name="_xlnm.Print_Area" localSheetId="4">'8-3-5'!$A$1:$P$26</definedName>
  </definedNames>
  <calcPr fullCalcOnLoad="1"/>
</workbook>
</file>

<file path=xl/sharedStrings.xml><?xml version="1.0" encoding="utf-8"?>
<sst xmlns="http://schemas.openxmlformats.org/spreadsheetml/2006/main" count="375" uniqueCount="175">
  <si>
    <t>H.12</t>
  </si>
  <si>
    <t>H.13</t>
  </si>
  <si>
    <t>H.14</t>
  </si>
  <si>
    <t>新河岸川</t>
  </si>
  <si>
    <t>柳瀬川</t>
  </si>
  <si>
    <t>砂川堀</t>
  </si>
  <si>
    <t>－</t>
  </si>
  <si>
    <t>江川上流</t>
  </si>
  <si>
    <t>江川中流</t>
  </si>
  <si>
    <t>江川下流</t>
  </si>
  <si>
    <t>唐沢堀</t>
  </si>
  <si>
    <t>単位：(mg／ℓ)</t>
  </si>
  <si>
    <t>H.15</t>
  </si>
  <si>
    <t>資料：環境課</t>
  </si>
  <si>
    <t>H.16</t>
  </si>
  <si>
    <t>2以上</t>
  </si>
  <si>
    <t>5以上</t>
  </si>
  <si>
    <t>1 水質調査の結果（各年度平均値）</t>
  </si>
  <si>
    <t>H.17</t>
  </si>
  <si>
    <r>
      <t>8保健・衛生－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環　境</t>
    </r>
  </si>
  <si>
    <t>2 大気調査（二酸化窒素濃度調査）</t>
  </si>
  <si>
    <t>平成１３年度</t>
  </si>
  <si>
    <t>平成１４年度</t>
  </si>
  <si>
    <t>平成１５年度</t>
  </si>
  <si>
    <t>平成１６年度</t>
  </si>
  <si>
    <t>環境基準</t>
  </si>
  <si>
    <t>１２月</t>
  </si>
  <si>
    <t>８月</t>
  </si>
  <si>
    <t>バックグラウンド地点</t>
  </si>
  <si>
    <t>0.04～0.06</t>
  </si>
  <si>
    <t>主要交差点</t>
  </si>
  <si>
    <t xml:space="preserve"> </t>
  </si>
  <si>
    <t>13年度</t>
  </si>
  <si>
    <t>14年度</t>
  </si>
  <si>
    <t>15年度</t>
  </si>
  <si>
    <t>16年度</t>
  </si>
  <si>
    <t>17年度</t>
  </si>
  <si>
    <t>市役所屋上</t>
  </si>
  <si>
    <t>0.6以下</t>
  </si>
  <si>
    <t>水谷小学校</t>
  </si>
  <si>
    <t>東中学校</t>
  </si>
  <si>
    <t>水子貝塚公園</t>
  </si>
  <si>
    <t>調査年度</t>
  </si>
  <si>
    <t>調査地点</t>
  </si>
  <si>
    <t>調査結果</t>
  </si>
  <si>
    <t>関沢小学校</t>
  </si>
  <si>
    <t>水谷東小学校</t>
  </si>
  <si>
    <t>ふじみ野小学校</t>
  </si>
  <si>
    <t>注）　用語解説</t>
  </si>
  <si>
    <t>18年度</t>
  </si>
  <si>
    <t>H.18</t>
  </si>
  <si>
    <t>※バックグラウンド地点及び主要交差点の詳細は富士見市ホームページの「市の施策・計画・財政」の「環境調査の結果報告／環境課」のページをご覧下さい。</t>
  </si>
  <si>
    <t>ＢＯＤ</t>
  </si>
  <si>
    <t>8保健・衛生－3環　境</t>
  </si>
  <si>
    <t>3 ダイオキシン類調査</t>
  </si>
  <si>
    <t>大気調査</t>
  </si>
  <si>
    <t>単位：pg-TEQ/㎥</t>
  </si>
  <si>
    <t>調査地点</t>
  </si>
  <si>
    <t>土壌調査</t>
  </si>
  <si>
    <t>単位：pg-TEQ/g</t>
  </si>
  <si>
    <r>
      <t>pg-TEQ/g</t>
    </r>
    <r>
      <rPr>
        <sz val="10.5"/>
        <rFont val="ＭＳ Ｐゴシック"/>
        <family val="3"/>
      </rPr>
      <t xml:space="preserve">　： </t>
    </r>
    <r>
      <rPr>
        <sz val="12"/>
        <rFont val="ＭＳ Ｐゴシック"/>
        <family val="3"/>
      </rPr>
      <t>１グラムあたりのダイオキシン類の毒性</t>
    </r>
  </si>
  <si>
    <t>平成１７年度</t>
  </si>
  <si>
    <t>平成１８年度</t>
  </si>
  <si>
    <t>またはそれ以下</t>
  </si>
  <si>
    <t>pg-TEQ/㎥　： １立方メートルあたりのダイオキシン類の毒性</t>
  </si>
  <si>
    <t>19年度</t>
  </si>
  <si>
    <t>つるせ台小学校</t>
  </si>
  <si>
    <t>平成１９年度</t>
  </si>
  <si>
    <t>20年度</t>
  </si>
  <si>
    <t>1,000以下</t>
  </si>
  <si>
    <t>20年度</t>
  </si>
  <si>
    <t>平成２０年度</t>
  </si>
  <si>
    <t>平成２１年度</t>
  </si>
  <si>
    <t>21年度</t>
  </si>
  <si>
    <t>21年度</t>
  </si>
  <si>
    <t>H.22</t>
  </si>
  <si>
    <t>平成２２年度</t>
  </si>
  <si>
    <t>22年度</t>
  </si>
  <si>
    <t>調査河川</t>
  </si>
  <si>
    <t>H.19</t>
  </si>
  <si>
    <t>H.20</t>
  </si>
  <si>
    <t>H.21</t>
  </si>
  <si>
    <t>環境基準</t>
  </si>
  <si>
    <t>8以下</t>
  </si>
  <si>
    <t>5以下</t>
  </si>
  <si>
    <t>ＤＯ</t>
  </si>
  <si>
    <t>平成２３年度</t>
  </si>
  <si>
    <t>H.23</t>
  </si>
  <si>
    <t>23年度</t>
  </si>
  <si>
    <t>23年度</t>
  </si>
  <si>
    <t>鶴瀬西小学校</t>
  </si>
  <si>
    <t>針ヶ谷小学校</t>
  </si>
  <si>
    <t>勝瀬小学校</t>
  </si>
  <si>
    <t>鶴瀬小学校</t>
  </si>
  <si>
    <t>諏訪小学校</t>
  </si>
  <si>
    <t>みずほ台小学校</t>
  </si>
  <si>
    <t>本郷中学校</t>
  </si>
  <si>
    <t>平成２４年度</t>
  </si>
  <si>
    <t>24年度</t>
  </si>
  <si>
    <t>びん沼自然公園</t>
  </si>
  <si>
    <t>年度</t>
  </si>
  <si>
    <t>４月</t>
  </si>
  <si>
    <t>５月</t>
  </si>
  <si>
    <t>６月</t>
  </si>
  <si>
    <t>７月</t>
  </si>
  <si>
    <t>９月</t>
  </si>
  <si>
    <t>合計</t>
  </si>
  <si>
    <t>日</t>
  </si>
  <si>
    <t>5 光化学スモッグ注意報発令日数</t>
  </si>
  <si>
    <t>*  埼玉県から発令された光化学スモッグ注意報のうち、富士見市が</t>
  </si>
  <si>
    <t>4 自動車騒音常時監視</t>
  </si>
  <si>
    <t>調査路線</t>
  </si>
  <si>
    <t>№</t>
  </si>
  <si>
    <t>路線名</t>
  </si>
  <si>
    <t>始点</t>
  </si>
  <si>
    <t>終点</t>
  </si>
  <si>
    <t>※原則２車線以上を有する道路が対象となり、実施計画に基づき対象路線の測定を行っています。</t>
  </si>
  <si>
    <t>測定結果</t>
  </si>
  <si>
    <t>単位：(db)</t>
  </si>
  <si>
    <t>時間区分</t>
  </si>
  <si>
    <t>環境基準との比較</t>
  </si>
  <si>
    <t>要請限度との比較</t>
  </si>
  <si>
    <t>昼間</t>
  </si>
  <si>
    <t>○</t>
  </si>
  <si>
    <t>夜間</t>
  </si>
  <si>
    <t>※№2と№3につきましては、№1の調査結果を準用しています。</t>
  </si>
  <si>
    <t>面的評価結果</t>
  </si>
  <si>
    <t>評価対象住居戸数（戸）</t>
  </si>
  <si>
    <t>環境基準達成数（戸）</t>
  </si>
  <si>
    <t>環境基準達成率（％）</t>
  </si>
  <si>
    <t>昼○</t>
  </si>
  <si>
    <t>夜○</t>
  </si>
  <si>
    <t>夜×</t>
  </si>
  <si>
    <t>昼×</t>
  </si>
  <si>
    <t>※環境に関する詳細データは富士見市ホームページ内</t>
  </si>
  <si>
    <r>
      <t>トップページより</t>
    </r>
    <r>
      <rPr>
        <b/>
        <sz val="12"/>
        <rFont val="ＭＳ Ｐゴシック"/>
        <family val="3"/>
      </rPr>
      <t>「市政・まちづくり」⇒「環境」⇒「環境調査の結果報告」</t>
    </r>
    <r>
      <rPr>
        <sz val="12"/>
        <rFont val="ＭＳ Ｐゴシック"/>
        <family val="3"/>
      </rPr>
      <t>にも掲載しています。</t>
    </r>
  </si>
  <si>
    <t>ＢＯＤ：水中の微生物が、水中の汚れ等の有機物を分解するために使う酸素の量です。</t>
  </si>
  <si>
    <t>　　　　ＢＯＤが多いほど水が汚れていることを示します。</t>
  </si>
  <si>
    <t>　　　　消費され、少なくなります。</t>
  </si>
  <si>
    <t>ＤＯ　：水中の酸素の量です。ＢＯＤの説明にあるように、水が汚れているほど水中の酸素が</t>
  </si>
  <si>
    <t>　　　　したがって、水中の酸素の量が多いほど、その水はきれいだと言えます。</t>
  </si>
  <si>
    <t>環境基準が適用される河川は、新河岸川・柳瀬川のみです。</t>
  </si>
  <si>
    <t>平成16年度から新河岸川及び柳瀬川の水域類型指定が新河岸川（Ｄ類型）・柳瀬川（Ｃ類型）に変更されました。</t>
  </si>
  <si>
    <t>平成15年度までの新河岸川・柳瀬川は、Ｅ類型指定となります。</t>
  </si>
  <si>
    <t>Ｅ類型環境基準値：ＢＯＤ　10mg/ℓ以下、ＤＯ　2 mg/ℓ以上</t>
  </si>
  <si>
    <t>注） 用語解説</t>
  </si>
  <si>
    <r>
      <t>トップページより</t>
    </r>
    <r>
      <rPr>
        <b/>
        <sz val="12"/>
        <rFont val="ＭＳ ゴシック"/>
        <family val="3"/>
      </rPr>
      <t>「市政・まちづくり」⇒「環境」⇒「環境調査の結果報告」</t>
    </r>
    <r>
      <rPr>
        <sz val="12"/>
        <rFont val="ＭＳ ゴシック"/>
        <family val="3"/>
      </rPr>
      <t>にも掲載しています。</t>
    </r>
  </si>
  <si>
    <t>24年度</t>
  </si>
  <si>
    <t>-</t>
  </si>
  <si>
    <t>16年度</t>
  </si>
  <si>
    <t>19年度</t>
  </si>
  <si>
    <t>22年度</t>
  </si>
  <si>
    <t>延長距離(km)</t>
  </si>
  <si>
    <t>　　属する県南西部地域への発令状況</t>
  </si>
  <si>
    <t>H.24</t>
  </si>
  <si>
    <t>調査河川</t>
  </si>
  <si>
    <t>H.19</t>
  </si>
  <si>
    <t>H.20</t>
  </si>
  <si>
    <t>H.21</t>
  </si>
  <si>
    <t>H.24</t>
  </si>
  <si>
    <t>環境基準</t>
  </si>
  <si>
    <t>※１８年度から上沢小学校は統合により、つるせ台小学校に名称変更となりました。</t>
  </si>
  <si>
    <t>※市役所屋上は埼玉県、その他の地点は富士見市が調査を行っています。</t>
  </si>
  <si>
    <t>H.25</t>
  </si>
  <si>
    <t>H.25</t>
  </si>
  <si>
    <t>平成２５年度</t>
  </si>
  <si>
    <t>25年度</t>
  </si>
  <si>
    <t>つるせ台小学校</t>
  </si>
  <si>
    <t>川越新座線</t>
  </si>
  <si>
    <t>さいたまふじみ野所沢線</t>
  </si>
  <si>
    <t>富士見市・志木市境</t>
  </si>
  <si>
    <t>×</t>
  </si>
  <si>
    <t>5.30</t>
  </si>
  <si>
    <t>1.70</t>
  </si>
  <si>
    <t>平成　11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</si>
</sst>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_);[Red]\(0.0\)"/>
    <numFmt numFmtId="182" formatCode="0.00_ "/>
    <numFmt numFmtId="183" formatCode="0.000_ "/>
    <numFmt numFmtId="184" formatCode="0.000_);[Red]\(0.000\)"/>
    <numFmt numFmtId="185" formatCode="0.00_);[Red]\(0.00\)"/>
    <numFmt numFmtId="186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sz val="11"/>
      <name val="ＭＳ 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2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vertical="center"/>
    </xf>
    <xf numFmtId="185" fontId="4" fillId="0" borderId="11" xfId="0" applyNumberFormat="1" applyFont="1" applyBorder="1" applyAlignment="1">
      <alignment horizontal="right" vertical="center"/>
    </xf>
    <xf numFmtId="185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justify" vertical="top"/>
    </xf>
    <xf numFmtId="0" fontId="4" fillId="0" borderId="18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181" fontId="4" fillId="0" borderId="21" xfId="0" applyNumberFormat="1" applyFont="1" applyBorder="1" applyAlignment="1">
      <alignment horizontal="center" vertical="center"/>
    </xf>
    <xf numFmtId="181" fontId="4" fillId="0" borderId="21" xfId="0" applyNumberFormat="1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horizontal="center" vertical="center"/>
    </xf>
    <xf numFmtId="181" fontId="4" fillId="0" borderId="22" xfId="0" applyNumberFormat="1" applyFont="1" applyBorder="1" applyAlignment="1">
      <alignment horizontal="center" vertical="center"/>
    </xf>
    <xf numFmtId="181" fontId="4" fillId="0" borderId="22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181" fontId="4" fillId="0" borderId="23" xfId="0" applyNumberFormat="1" applyFont="1" applyBorder="1" applyAlignment="1">
      <alignment horizontal="center" vertical="center"/>
    </xf>
    <xf numFmtId="181" fontId="4" fillId="0" borderId="23" xfId="0" applyNumberFormat="1" applyFont="1" applyFill="1" applyBorder="1" applyAlignment="1">
      <alignment horizontal="center" vertical="center"/>
    </xf>
    <xf numFmtId="181" fontId="4" fillId="0" borderId="24" xfId="0" applyNumberFormat="1" applyFont="1" applyBorder="1" applyAlignment="1">
      <alignment horizontal="center" vertical="center"/>
    </xf>
    <xf numFmtId="181" fontId="4" fillId="0" borderId="24" xfId="0" applyNumberFormat="1" applyFont="1" applyFill="1" applyBorder="1" applyAlignment="1">
      <alignment horizontal="center" vertical="center"/>
    </xf>
    <xf numFmtId="181" fontId="4" fillId="0" borderId="2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left" vertical="center" indent="1"/>
    </xf>
    <xf numFmtId="0" fontId="4" fillId="0" borderId="34" xfId="0" applyFont="1" applyBorder="1" applyAlignment="1">
      <alignment horizontal="left" vertical="center" indent="1"/>
    </xf>
    <xf numFmtId="0" fontId="0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185" fontId="4" fillId="0" borderId="35" xfId="0" applyNumberFormat="1" applyFont="1" applyBorder="1" applyAlignment="1">
      <alignment horizontal="right" vertical="center"/>
    </xf>
    <xf numFmtId="185" fontId="4" fillId="0" borderId="35" xfId="0" applyNumberFormat="1" applyFont="1" applyFill="1" applyBorder="1" applyAlignment="1">
      <alignment horizontal="right" vertical="center"/>
    </xf>
    <xf numFmtId="185" fontId="4" fillId="0" borderId="31" xfId="0" applyNumberFormat="1" applyFont="1" applyFill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185" fontId="4" fillId="0" borderId="33" xfId="0" applyNumberFormat="1" applyFont="1" applyFill="1" applyBorder="1" applyAlignment="1">
      <alignment horizontal="right" vertical="center"/>
    </xf>
    <xf numFmtId="185" fontId="4" fillId="0" borderId="25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right" vertical="center"/>
    </xf>
    <xf numFmtId="185" fontId="4" fillId="0" borderId="10" xfId="0" applyNumberFormat="1" applyFont="1" applyFill="1" applyBorder="1" applyAlignment="1">
      <alignment horizontal="center" vertical="center"/>
    </xf>
    <xf numFmtId="185" fontId="4" fillId="0" borderId="34" xfId="0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83" fontId="4" fillId="0" borderId="11" xfId="0" applyNumberFormat="1" applyFont="1" applyBorder="1" applyAlignment="1">
      <alignment horizontal="right" vertical="center"/>
    </xf>
    <xf numFmtId="183" fontId="4" fillId="0" borderId="35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183" fontId="4" fillId="0" borderId="25" xfId="0" applyNumberFormat="1" applyFont="1" applyBorder="1" applyAlignment="1">
      <alignment horizontal="right" vertical="center"/>
    </xf>
    <xf numFmtId="183" fontId="4" fillId="0" borderId="1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34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top" wrapText="1"/>
    </xf>
    <xf numFmtId="181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33" xfId="0" applyFont="1" applyBorder="1" applyAlignment="1">
      <alignment horizontal="right" vertical="center" indent="1"/>
    </xf>
    <xf numFmtId="0" fontId="4" fillId="0" borderId="32" xfId="0" applyFont="1" applyBorder="1" applyAlignment="1">
      <alignment horizontal="right" vertical="center" indent="1"/>
    </xf>
    <xf numFmtId="0" fontId="5" fillId="0" borderId="0" xfId="0" applyFont="1" applyAlignment="1">
      <alignment horizontal="left" vertical="center" inden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2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top" wrapText="1"/>
    </xf>
    <xf numFmtId="0" fontId="4" fillId="0" borderId="5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13" xfId="0" applyFont="1" applyBorder="1" applyAlignment="1">
      <alignment horizontal="right" vertical="top"/>
    </xf>
    <xf numFmtId="0" fontId="4" fillId="0" borderId="37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center" vertical="top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8</xdr:col>
      <xdr:colOff>485775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171450"/>
          <a:ext cx="5219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　用語解説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ＢＯＤ：　水中の微生物が、水中の汚れ等の有機物を分解するために使う酸素の量です。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ＢＯＤが多いほど水が汚れていることを示します。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ＤＯ　：　水中の酸素の量です。ＢＯＤの説明にあるように、水が汚れているほど水中の酸素が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消費され、少なくなります。したがって、水中の酸素の量が多いほど、その水はきれいだと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言えます。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環境基準が適用される河川は、新河岸川・柳瀬川のみです。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年度から新河岸川及び柳瀬川の水域類型指定が新河岸川（Ｄ類型）・柳瀬川（Ｃ類型）に変更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されました。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年度までの新河岸川・柳瀬川は、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類型指定となります。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類型環境基準値：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BOD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10mg/ℓ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 mg/ℓ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171450"/>
          <a:ext cx="9220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　用語解説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ＢＯＤ：　水中の微生物が、水中の汚れ等の有機物を分解するために使う酸素の量です。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ＢＯＤが多いほど水が汚れていることを示します。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ＤＯ　：　水中の酸素の量です。ＢＯＤの説明にあるように、水が汚れているほど水中の酸素が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消費され、少なくなります。したがって、水中の酸素の量が多いほど、その水はきれいだと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言えます。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環境基準が適用される河川は、新河岸川・柳瀬川のみです。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年度から新河岸川及び柳瀬川の水域類型指定が新河岸川（Ｄ類型）・柳瀬川（Ｃ類型）に変更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されました。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年度までの新河岸川・柳瀬川は、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類型指定となります。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類型環境基準値：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BOD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10mg/ℓ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 mg/ℓ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2.875" style="1" customWidth="1"/>
    <col min="2" max="12" width="6.375" style="1" customWidth="1"/>
    <col min="13" max="15" width="6.375" style="41" customWidth="1"/>
    <col min="16" max="16384" width="9.00390625" style="1" customWidth="1"/>
  </cols>
  <sheetData>
    <row r="1" spans="1:16" s="4" customFormat="1" ht="13.5" customHeight="1">
      <c r="A1" s="28" t="s">
        <v>53</v>
      </c>
      <c r="B1" s="3"/>
      <c r="C1" s="3"/>
      <c r="D1" s="14"/>
      <c r="E1" s="14"/>
      <c r="F1" s="14"/>
      <c r="G1" s="14"/>
      <c r="H1" s="14"/>
      <c r="I1" s="14"/>
      <c r="J1" s="14"/>
      <c r="K1" s="14"/>
      <c r="L1" s="14"/>
      <c r="M1" s="36"/>
      <c r="N1" s="36"/>
      <c r="O1" s="36"/>
      <c r="P1" s="5"/>
    </row>
    <row r="2" spans="1:15" ht="17.25">
      <c r="A2" s="141" t="s">
        <v>17</v>
      </c>
      <c r="B2" s="141"/>
      <c r="C2" s="141"/>
      <c r="D2" s="141"/>
      <c r="E2" s="141"/>
      <c r="F2" s="141"/>
      <c r="G2" s="141"/>
      <c r="H2" s="141"/>
      <c r="I2" s="141"/>
      <c r="J2" s="141"/>
      <c r="K2" s="24"/>
      <c r="L2" s="24"/>
      <c r="M2" s="37"/>
      <c r="N2" s="37"/>
      <c r="O2" s="37"/>
    </row>
    <row r="3" spans="1:16" s="31" customFormat="1" ht="15" thickBot="1">
      <c r="A3" s="7" t="s">
        <v>52</v>
      </c>
      <c r="B3" s="28"/>
      <c r="C3" s="28"/>
      <c r="D3" s="28"/>
      <c r="E3" s="28"/>
      <c r="F3" s="29"/>
      <c r="G3" s="30"/>
      <c r="H3" s="28"/>
      <c r="I3" s="28"/>
      <c r="J3" s="29"/>
      <c r="K3" s="29"/>
      <c r="L3" s="29"/>
      <c r="M3" s="38"/>
      <c r="N3" s="38"/>
      <c r="O3" s="38"/>
      <c r="P3" s="11" t="s">
        <v>11</v>
      </c>
    </row>
    <row r="4" spans="1:16" s="31" customFormat="1" ht="37.5" customHeight="1">
      <c r="A4" s="91" t="s">
        <v>78</v>
      </c>
      <c r="B4" s="57" t="s">
        <v>0</v>
      </c>
      <c r="C4" s="57" t="s">
        <v>1</v>
      </c>
      <c r="D4" s="57" t="s">
        <v>2</v>
      </c>
      <c r="E4" s="57" t="s">
        <v>12</v>
      </c>
      <c r="F4" s="57" t="s">
        <v>14</v>
      </c>
      <c r="G4" s="57" t="s">
        <v>18</v>
      </c>
      <c r="H4" s="57" t="s">
        <v>50</v>
      </c>
      <c r="I4" s="57" t="s">
        <v>79</v>
      </c>
      <c r="J4" s="57" t="s">
        <v>80</v>
      </c>
      <c r="K4" s="57" t="s">
        <v>81</v>
      </c>
      <c r="L4" s="57" t="s">
        <v>75</v>
      </c>
      <c r="M4" s="58" t="s">
        <v>87</v>
      </c>
      <c r="N4" s="58" t="s">
        <v>154</v>
      </c>
      <c r="O4" s="88" t="s">
        <v>163</v>
      </c>
      <c r="P4" s="92" t="s">
        <v>82</v>
      </c>
    </row>
    <row r="5" spans="1:16" s="31" customFormat="1" ht="15.75" customHeight="1">
      <c r="A5" s="93" t="s">
        <v>3</v>
      </c>
      <c r="B5" s="70">
        <v>3.4</v>
      </c>
      <c r="C5" s="70">
        <v>3.6</v>
      </c>
      <c r="D5" s="70">
        <v>3.4</v>
      </c>
      <c r="E5" s="70">
        <v>2.3</v>
      </c>
      <c r="F5" s="70">
        <v>2.5</v>
      </c>
      <c r="G5" s="71">
        <v>2.8</v>
      </c>
      <c r="H5" s="71">
        <v>2.2</v>
      </c>
      <c r="I5" s="71">
        <v>2.2</v>
      </c>
      <c r="J5" s="71">
        <v>1.7</v>
      </c>
      <c r="K5" s="71">
        <v>1.6</v>
      </c>
      <c r="L5" s="72">
        <v>2.1</v>
      </c>
      <c r="M5" s="71">
        <f>(1.8+2.4)/2</f>
        <v>2.1</v>
      </c>
      <c r="N5" s="72">
        <v>1.4</v>
      </c>
      <c r="O5" s="72">
        <v>2.1</v>
      </c>
      <c r="P5" s="90" t="s">
        <v>83</v>
      </c>
    </row>
    <row r="6" spans="1:16" s="31" customFormat="1" ht="15.75" customHeight="1">
      <c r="A6" s="94" t="s">
        <v>4</v>
      </c>
      <c r="B6" s="73">
        <v>3.6</v>
      </c>
      <c r="C6" s="73">
        <v>3.7</v>
      </c>
      <c r="D6" s="73">
        <v>3</v>
      </c>
      <c r="E6" s="73">
        <v>2.5</v>
      </c>
      <c r="F6" s="73">
        <v>3.3</v>
      </c>
      <c r="G6" s="74">
        <v>1.5</v>
      </c>
      <c r="H6" s="74">
        <v>1.8</v>
      </c>
      <c r="I6" s="74">
        <v>2.9</v>
      </c>
      <c r="J6" s="74">
        <v>2.4</v>
      </c>
      <c r="K6" s="74">
        <v>2.4</v>
      </c>
      <c r="L6" s="75">
        <v>2</v>
      </c>
      <c r="M6" s="74">
        <f>(1.6+2.6)/2</f>
        <v>2.1</v>
      </c>
      <c r="N6" s="75">
        <v>1.3</v>
      </c>
      <c r="O6" s="75">
        <v>5.2</v>
      </c>
      <c r="P6" s="90" t="s">
        <v>84</v>
      </c>
    </row>
    <row r="7" spans="1:16" s="31" customFormat="1" ht="15.75" customHeight="1">
      <c r="A7" s="93" t="s">
        <v>5</v>
      </c>
      <c r="B7" s="70">
        <v>4.3</v>
      </c>
      <c r="C7" s="70">
        <v>4.2</v>
      </c>
      <c r="D7" s="70">
        <v>3.4</v>
      </c>
      <c r="E7" s="70">
        <v>2.7</v>
      </c>
      <c r="F7" s="70">
        <v>3.7</v>
      </c>
      <c r="G7" s="71">
        <v>5.1</v>
      </c>
      <c r="H7" s="71">
        <v>2.6</v>
      </c>
      <c r="I7" s="71">
        <v>3.8</v>
      </c>
      <c r="J7" s="71">
        <v>2.1</v>
      </c>
      <c r="K7" s="71">
        <v>2.8</v>
      </c>
      <c r="L7" s="72">
        <f>(3.2+1.3)/2</f>
        <v>2.25</v>
      </c>
      <c r="M7" s="72">
        <f>(2+2.9)/2</f>
        <v>2.45</v>
      </c>
      <c r="N7" s="72">
        <v>2.5</v>
      </c>
      <c r="O7" s="72">
        <v>2.2</v>
      </c>
      <c r="P7" s="144" t="s">
        <v>6</v>
      </c>
    </row>
    <row r="8" spans="1:16" s="31" customFormat="1" ht="15.75" customHeight="1">
      <c r="A8" s="95" t="s">
        <v>7</v>
      </c>
      <c r="B8" s="76">
        <v>0.9</v>
      </c>
      <c r="C8" s="76">
        <v>1.2</v>
      </c>
      <c r="D8" s="76">
        <v>0.9</v>
      </c>
      <c r="E8" s="76">
        <v>2.9</v>
      </c>
      <c r="F8" s="76">
        <v>0.5</v>
      </c>
      <c r="G8" s="77">
        <v>0.5</v>
      </c>
      <c r="H8" s="77">
        <v>2.3</v>
      </c>
      <c r="I8" s="77">
        <v>1.4</v>
      </c>
      <c r="J8" s="77">
        <v>0.8</v>
      </c>
      <c r="K8" s="77">
        <v>0.6</v>
      </c>
      <c r="L8" s="75">
        <f>(1.2+1.3)/2</f>
        <v>1.25</v>
      </c>
      <c r="M8" s="75">
        <f>(0.8+0.6)/2</f>
        <v>0.7</v>
      </c>
      <c r="N8" s="75">
        <v>0.5</v>
      </c>
      <c r="O8" s="75">
        <v>1</v>
      </c>
      <c r="P8" s="144"/>
    </row>
    <row r="9" spans="1:16" s="31" customFormat="1" ht="15.75" customHeight="1">
      <c r="A9" s="95" t="s">
        <v>8</v>
      </c>
      <c r="B9" s="76">
        <v>2.9</v>
      </c>
      <c r="C9" s="76">
        <v>2.7</v>
      </c>
      <c r="D9" s="76">
        <v>4.1</v>
      </c>
      <c r="E9" s="76">
        <v>2.3</v>
      </c>
      <c r="F9" s="76">
        <v>3.2</v>
      </c>
      <c r="G9" s="77">
        <v>2.5</v>
      </c>
      <c r="H9" s="77">
        <v>4.2</v>
      </c>
      <c r="I9" s="77">
        <v>1.9</v>
      </c>
      <c r="J9" s="77">
        <v>1.1</v>
      </c>
      <c r="K9" s="77">
        <v>1.8</v>
      </c>
      <c r="L9" s="75">
        <f>(1.6+1.8)/2</f>
        <v>1.7000000000000002</v>
      </c>
      <c r="M9" s="75">
        <f>(1.6+1.7)/2</f>
        <v>1.65</v>
      </c>
      <c r="N9" s="75">
        <v>0.8</v>
      </c>
      <c r="O9" s="75">
        <v>1.1</v>
      </c>
      <c r="P9" s="144"/>
    </row>
    <row r="10" spans="1:16" s="31" customFormat="1" ht="15.75" customHeight="1">
      <c r="A10" s="95" t="s">
        <v>9</v>
      </c>
      <c r="B10" s="76">
        <v>4.8</v>
      </c>
      <c r="C10" s="76">
        <v>4</v>
      </c>
      <c r="D10" s="76">
        <v>3.9</v>
      </c>
      <c r="E10" s="76">
        <v>3.5</v>
      </c>
      <c r="F10" s="76">
        <v>3.5</v>
      </c>
      <c r="G10" s="77">
        <v>2.8</v>
      </c>
      <c r="H10" s="77">
        <v>2.7</v>
      </c>
      <c r="I10" s="77">
        <v>2.9</v>
      </c>
      <c r="J10" s="77">
        <v>2.1</v>
      </c>
      <c r="K10" s="77">
        <v>1.9</v>
      </c>
      <c r="L10" s="75">
        <f>(2.4+2.1)/2</f>
        <v>2.25</v>
      </c>
      <c r="M10" s="75">
        <f>(1.4+1.8)/2</f>
        <v>1.6</v>
      </c>
      <c r="N10" s="75">
        <v>1.2</v>
      </c>
      <c r="O10" s="75">
        <v>1.5</v>
      </c>
      <c r="P10" s="144"/>
    </row>
    <row r="11" spans="1:16" s="31" customFormat="1" ht="15.75" customHeight="1" thickBot="1">
      <c r="A11" s="96" t="s">
        <v>10</v>
      </c>
      <c r="B11" s="78">
        <v>5.7</v>
      </c>
      <c r="C11" s="78">
        <v>9.5</v>
      </c>
      <c r="D11" s="78">
        <v>14</v>
      </c>
      <c r="E11" s="78">
        <v>10</v>
      </c>
      <c r="F11" s="78">
        <v>5.4</v>
      </c>
      <c r="G11" s="79">
        <v>45.9</v>
      </c>
      <c r="H11" s="79">
        <v>5.2</v>
      </c>
      <c r="I11" s="79">
        <v>4.7</v>
      </c>
      <c r="J11" s="79">
        <v>3.5</v>
      </c>
      <c r="K11" s="79">
        <v>6.7</v>
      </c>
      <c r="L11" s="79">
        <f>(4.4+3.1)/2</f>
        <v>3.75</v>
      </c>
      <c r="M11" s="79">
        <f>(2.4+5.2)/2</f>
        <v>3.8</v>
      </c>
      <c r="N11" s="80">
        <v>3.3</v>
      </c>
      <c r="O11" s="80">
        <v>23.9</v>
      </c>
      <c r="P11" s="145"/>
    </row>
    <row r="12" spans="1:16" s="31" customFormat="1" ht="21" customHeight="1">
      <c r="A12" s="81"/>
      <c r="B12" s="12"/>
      <c r="C12" s="12"/>
      <c r="D12" s="12"/>
      <c r="E12" s="12"/>
      <c r="F12" s="12"/>
      <c r="G12" s="82"/>
      <c r="H12" s="82"/>
      <c r="I12" s="83"/>
      <c r="J12" s="9"/>
      <c r="K12" s="9"/>
      <c r="L12" s="9"/>
      <c r="M12" s="43"/>
      <c r="N12" s="43"/>
      <c r="O12" s="43"/>
      <c r="P12" s="13" t="s">
        <v>13</v>
      </c>
    </row>
    <row r="13" spans="1:16" s="31" customFormat="1" ht="13.5">
      <c r="A13" s="32"/>
      <c r="B13" s="33"/>
      <c r="C13" s="33"/>
      <c r="D13" s="33"/>
      <c r="E13" s="33"/>
      <c r="F13" s="33"/>
      <c r="G13" s="33"/>
      <c r="H13" s="33"/>
      <c r="I13" s="35"/>
      <c r="J13" s="34"/>
      <c r="K13" s="34"/>
      <c r="L13" s="34"/>
      <c r="M13" s="39"/>
      <c r="N13" s="39"/>
      <c r="O13" s="39"/>
      <c r="P13" s="34"/>
    </row>
    <row r="14" spans="1:16" s="31" customFormat="1" ht="15" thickBot="1">
      <c r="A14" s="7" t="s">
        <v>85</v>
      </c>
      <c r="B14" s="82"/>
      <c r="C14" s="82"/>
      <c r="D14" s="82"/>
      <c r="E14" s="82"/>
      <c r="F14" s="82"/>
      <c r="G14" s="82"/>
      <c r="H14" s="84"/>
      <c r="I14" s="85"/>
      <c r="J14" s="9"/>
      <c r="K14" s="9"/>
      <c r="L14" s="9"/>
      <c r="M14" s="43"/>
      <c r="N14" s="43"/>
      <c r="O14" s="43"/>
      <c r="P14" s="11" t="s">
        <v>11</v>
      </c>
    </row>
    <row r="15" spans="1:16" s="31" customFormat="1" ht="37.5" customHeight="1">
      <c r="A15" s="91" t="s">
        <v>155</v>
      </c>
      <c r="B15" s="57" t="s">
        <v>0</v>
      </c>
      <c r="C15" s="57" t="s">
        <v>1</v>
      </c>
      <c r="D15" s="57" t="s">
        <v>2</v>
      </c>
      <c r="E15" s="57" t="s">
        <v>12</v>
      </c>
      <c r="F15" s="57" t="s">
        <v>14</v>
      </c>
      <c r="G15" s="58" t="s">
        <v>18</v>
      </c>
      <c r="H15" s="58" t="s">
        <v>50</v>
      </c>
      <c r="I15" s="58" t="s">
        <v>156</v>
      </c>
      <c r="J15" s="58" t="s">
        <v>157</v>
      </c>
      <c r="K15" s="58" t="s">
        <v>158</v>
      </c>
      <c r="L15" s="58" t="s">
        <v>75</v>
      </c>
      <c r="M15" s="58" t="s">
        <v>87</v>
      </c>
      <c r="N15" s="58" t="s">
        <v>159</v>
      </c>
      <c r="O15" s="88" t="s">
        <v>164</v>
      </c>
      <c r="P15" s="92" t="s">
        <v>160</v>
      </c>
    </row>
    <row r="16" spans="1:16" s="31" customFormat="1" ht="15.75" customHeight="1">
      <c r="A16" s="93" t="s">
        <v>3</v>
      </c>
      <c r="B16" s="70">
        <v>6.4</v>
      </c>
      <c r="C16" s="70">
        <v>6</v>
      </c>
      <c r="D16" s="70">
        <v>6</v>
      </c>
      <c r="E16" s="70">
        <v>7</v>
      </c>
      <c r="F16" s="70">
        <v>8.2</v>
      </c>
      <c r="G16" s="71">
        <v>7.5</v>
      </c>
      <c r="H16" s="71">
        <v>6.6</v>
      </c>
      <c r="I16" s="71">
        <v>6.9</v>
      </c>
      <c r="J16" s="71">
        <v>7.6</v>
      </c>
      <c r="K16" s="71">
        <v>6.7</v>
      </c>
      <c r="L16" s="72">
        <v>7.8</v>
      </c>
      <c r="M16" s="71">
        <f>(6.8+7.8)/2</f>
        <v>7.3</v>
      </c>
      <c r="N16" s="72">
        <v>7.5</v>
      </c>
      <c r="O16" s="72">
        <v>5.5</v>
      </c>
      <c r="P16" s="90" t="s">
        <v>15</v>
      </c>
    </row>
    <row r="17" spans="1:16" s="31" customFormat="1" ht="15.75" customHeight="1">
      <c r="A17" s="94" t="s">
        <v>4</v>
      </c>
      <c r="B17" s="73">
        <v>7.8</v>
      </c>
      <c r="C17" s="73">
        <v>8.3</v>
      </c>
      <c r="D17" s="73">
        <v>7.9</v>
      </c>
      <c r="E17" s="73">
        <v>8</v>
      </c>
      <c r="F17" s="73">
        <v>8.2</v>
      </c>
      <c r="G17" s="74">
        <v>8.3</v>
      </c>
      <c r="H17" s="74">
        <v>7.7</v>
      </c>
      <c r="I17" s="74">
        <v>8.1</v>
      </c>
      <c r="J17" s="74">
        <v>8.5</v>
      </c>
      <c r="K17" s="74">
        <v>8.2</v>
      </c>
      <c r="L17" s="75">
        <v>9.8</v>
      </c>
      <c r="M17" s="74">
        <f>(7.4+10)/2</f>
        <v>8.7</v>
      </c>
      <c r="N17" s="75">
        <v>9.9</v>
      </c>
      <c r="O17" s="75">
        <v>7.7</v>
      </c>
      <c r="P17" s="90" t="s">
        <v>16</v>
      </c>
    </row>
    <row r="18" spans="1:16" s="31" customFormat="1" ht="15.75" customHeight="1">
      <c r="A18" s="93" t="s">
        <v>5</v>
      </c>
      <c r="B18" s="70">
        <v>7.6</v>
      </c>
      <c r="C18" s="70">
        <v>7.2</v>
      </c>
      <c r="D18" s="70">
        <v>7</v>
      </c>
      <c r="E18" s="70">
        <v>7.5</v>
      </c>
      <c r="F18" s="70">
        <v>10</v>
      </c>
      <c r="G18" s="71">
        <v>7.7</v>
      </c>
      <c r="H18" s="71">
        <v>8.4</v>
      </c>
      <c r="I18" s="71">
        <v>7.3</v>
      </c>
      <c r="J18" s="71">
        <v>8.8</v>
      </c>
      <c r="K18" s="71">
        <v>7.7</v>
      </c>
      <c r="L18" s="72">
        <f>(13+8.1)/2</f>
        <v>10.55</v>
      </c>
      <c r="M18" s="72">
        <f>(10+9)/2</f>
        <v>9.5</v>
      </c>
      <c r="N18" s="72">
        <v>8.7</v>
      </c>
      <c r="O18" s="72">
        <v>8</v>
      </c>
      <c r="P18" s="144" t="s">
        <v>6</v>
      </c>
    </row>
    <row r="19" spans="1:16" s="31" customFormat="1" ht="15.75" customHeight="1">
      <c r="A19" s="95" t="s">
        <v>7</v>
      </c>
      <c r="B19" s="76">
        <v>8.4</v>
      </c>
      <c r="C19" s="76">
        <v>9.9</v>
      </c>
      <c r="D19" s="76">
        <v>11</v>
      </c>
      <c r="E19" s="76">
        <v>8.3</v>
      </c>
      <c r="F19" s="76">
        <v>8.9</v>
      </c>
      <c r="G19" s="77">
        <v>11.4</v>
      </c>
      <c r="H19" s="77">
        <v>8.8</v>
      </c>
      <c r="I19" s="77">
        <v>8.7</v>
      </c>
      <c r="J19" s="77">
        <v>9.9</v>
      </c>
      <c r="K19" s="77">
        <v>10</v>
      </c>
      <c r="L19" s="75">
        <f>(12+8.7)/2</f>
        <v>10.35</v>
      </c>
      <c r="M19" s="75">
        <f>(13+10)/2</f>
        <v>11.5</v>
      </c>
      <c r="N19" s="75">
        <v>13.9</v>
      </c>
      <c r="O19" s="75">
        <v>9.3</v>
      </c>
      <c r="P19" s="144"/>
    </row>
    <row r="20" spans="1:16" s="31" customFormat="1" ht="15.75" customHeight="1">
      <c r="A20" s="95" t="s">
        <v>8</v>
      </c>
      <c r="B20" s="76">
        <v>7.7</v>
      </c>
      <c r="C20" s="76">
        <v>6.9</v>
      </c>
      <c r="D20" s="76">
        <v>6.4</v>
      </c>
      <c r="E20" s="76">
        <v>7</v>
      </c>
      <c r="F20" s="76">
        <v>6.8</v>
      </c>
      <c r="G20" s="77">
        <v>7.6</v>
      </c>
      <c r="H20" s="77">
        <v>8.3</v>
      </c>
      <c r="I20" s="77">
        <v>7.3</v>
      </c>
      <c r="J20" s="77">
        <v>8.9</v>
      </c>
      <c r="K20" s="77">
        <v>6.9</v>
      </c>
      <c r="L20" s="75">
        <f>(9.7+8.9)/2</f>
        <v>9.3</v>
      </c>
      <c r="M20" s="75">
        <f>(10+8)/2</f>
        <v>9</v>
      </c>
      <c r="N20" s="75">
        <v>9.7</v>
      </c>
      <c r="O20" s="75">
        <v>8.3</v>
      </c>
      <c r="P20" s="144"/>
    </row>
    <row r="21" spans="1:16" s="31" customFormat="1" ht="15.75" customHeight="1">
      <c r="A21" s="95" t="s">
        <v>9</v>
      </c>
      <c r="B21" s="76">
        <v>8.7</v>
      </c>
      <c r="C21" s="76">
        <v>10</v>
      </c>
      <c r="D21" s="76">
        <v>10</v>
      </c>
      <c r="E21" s="76">
        <v>9.6</v>
      </c>
      <c r="F21" s="76">
        <v>12</v>
      </c>
      <c r="G21" s="77">
        <v>12</v>
      </c>
      <c r="H21" s="77">
        <v>11.9</v>
      </c>
      <c r="I21" s="77">
        <v>10.5</v>
      </c>
      <c r="J21" s="77">
        <v>13</v>
      </c>
      <c r="K21" s="77">
        <v>11</v>
      </c>
      <c r="L21" s="75">
        <f>(18+14)/2</f>
        <v>16</v>
      </c>
      <c r="M21" s="75">
        <f>(15+14)/2</f>
        <v>14.5</v>
      </c>
      <c r="N21" s="75">
        <v>15</v>
      </c>
      <c r="O21" s="75">
        <v>11.3</v>
      </c>
      <c r="P21" s="144"/>
    </row>
    <row r="22" spans="1:16" s="31" customFormat="1" ht="15.75" customHeight="1" thickBot="1">
      <c r="A22" s="96" t="s">
        <v>10</v>
      </c>
      <c r="B22" s="78">
        <v>4.3</v>
      </c>
      <c r="C22" s="78">
        <v>2.3</v>
      </c>
      <c r="D22" s="78">
        <v>1.9</v>
      </c>
      <c r="E22" s="78">
        <v>3.2</v>
      </c>
      <c r="F22" s="78">
        <v>4.3</v>
      </c>
      <c r="G22" s="79">
        <v>1.6</v>
      </c>
      <c r="H22" s="79">
        <v>4.6</v>
      </c>
      <c r="I22" s="79">
        <v>4.3</v>
      </c>
      <c r="J22" s="79">
        <v>4.2</v>
      </c>
      <c r="K22" s="79">
        <v>3.8</v>
      </c>
      <c r="L22" s="79">
        <f>(6.5+6)/2</f>
        <v>6.25</v>
      </c>
      <c r="M22" s="79">
        <f>(4.3+5.4)/2</f>
        <v>4.85</v>
      </c>
      <c r="N22" s="80">
        <v>6.8</v>
      </c>
      <c r="O22" s="80">
        <v>5.3</v>
      </c>
      <c r="P22" s="145"/>
    </row>
    <row r="23" spans="1:16" s="31" customFormat="1" ht="18.75" customHeight="1">
      <c r="A23" s="81"/>
      <c r="B23" s="13"/>
      <c r="C23" s="13"/>
      <c r="D23" s="13"/>
      <c r="E23" s="13"/>
      <c r="F23" s="9"/>
      <c r="G23" s="9"/>
      <c r="H23" s="9"/>
      <c r="I23" s="9"/>
      <c r="J23" s="9"/>
      <c r="K23" s="9"/>
      <c r="L23" s="9"/>
      <c r="M23" s="43"/>
      <c r="N23" s="43"/>
      <c r="O23" s="43"/>
      <c r="P23" s="13" t="s">
        <v>13</v>
      </c>
    </row>
    <row r="24" spans="1:15" ht="14.25">
      <c r="A24" s="142"/>
      <c r="B24" s="143"/>
      <c r="C24" s="143"/>
      <c r="D24" s="143"/>
      <c r="E24" s="143"/>
      <c r="F24" s="143"/>
      <c r="G24" s="143"/>
      <c r="H24" s="143"/>
      <c r="I24" s="143"/>
      <c r="J24" s="143"/>
      <c r="K24" s="2"/>
      <c r="L24" s="2"/>
      <c r="M24" s="40"/>
      <c r="N24" s="40"/>
      <c r="O24" s="40"/>
    </row>
    <row r="25" spans="1:15" ht="14.25">
      <c r="A25" s="142"/>
      <c r="B25" s="143"/>
      <c r="C25" s="143"/>
      <c r="D25" s="143"/>
      <c r="E25" s="143"/>
      <c r="F25" s="143"/>
      <c r="G25" s="143"/>
      <c r="H25" s="143"/>
      <c r="I25" s="143"/>
      <c r="J25" s="143"/>
      <c r="K25" s="2"/>
      <c r="L25" s="2"/>
      <c r="M25" s="40"/>
      <c r="N25" s="40"/>
      <c r="O25" s="40"/>
    </row>
    <row r="26" spans="1:15" ht="14.25">
      <c r="A26" s="142" t="s">
        <v>145</v>
      </c>
      <c r="B26" s="143"/>
      <c r="C26" s="143"/>
      <c r="D26" s="143"/>
      <c r="E26" s="143"/>
      <c r="F26" s="143"/>
      <c r="G26" s="143"/>
      <c r="H26" s="143"/>
      <c r="I26" s="143"/>
      <c r="J26" s="143"/>
      <c r="K26" s="2"/>
      <c r="L26" s="2"/>
      <c r="M26" s="40"/>
      <c r="N26" s="40"/>
      <c r="O26" s="40"/>
    </row>
    <row r="27" spans="1:15" ht="14.25">
      <c r="A27" s="2" t="s">
        <v>136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40"/>
      <c r="N27" s="40"/>
      <c r="O27" s="40"/>
    </row>
    <row r="28" spans="1:15" ht="14.25">
      <c r="A28" s="2" t="s">
        <v>137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40"/>
      <c r="N28" s="40"/>
      <c r="O28" s="40"/>
    </row>
    <row r="29" spans="1:15" ht="14.25">
      <c r="A29" s="2" t="s">
        <v>139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40"/>
      <c r="N29" s="40"/>
      <c r="O29" s="40"/>
    </row>
    <row r="30" spans="1:15" ht="14.25">
      <c r="A30" s="2" t="s">
        <v>138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40"/>
      <c r="N30" s="40"/>
      <c r="O30" s="40"/>
    </row>
    <row r="31" spans="1:15" ht="14.25">
      <c r="A31" s="2" t="s">
        <v>140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40"/>
      <c r="N31" s="40"/>
      <c r="O31" s="40"/>
    </row>
    <row r="32" spans="1:15" ht="14.25">
      <c r="A32" s="2" t="s">
        <v>141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40"/>
      <c r="N32" s="40"/>
      <c r="O32" s="40"/>
    </row>
    <row r="33" ht="14.25">
      <c r="A33" s="1" t="s">
        <v>142</v>
      </c>
    </row>
    <row r="34" ht="14.25">
      <c r="A34" s="1" t="s">
        <v>143</v>
      </c>
    </row>
    <row r="35" ht="14.25">
      <c r="B35" s="1" t="s">
        <v>144</v>
      </c>
    </row>
    <row r="37" ht="14.25">
      <c r="A37" s="1" t="s">
        <v>134</v>
      </c>
    </row>
    <row r="38" ht="14.25">
      <c r="A38" s="1" t="s">
        <v>146</v>
      </c>
    </row>
  </sheetData>
  <sheetProtection/>
  <mergeCells count="6">
    <mergeCell ref="A2:J2"/>
    <mergeCell ref="A26:J26"/>
    <mergeCell ref="A24:J24"/>
    <mergeCell ref="P7:P11"/>
    <mergeCell ref="A25:J25"/>
    <mergeCell ref="P18:P22"/>
  </mergeCells>
  <printOptions/>
  <pageMargins left="0.7874015748031497" right="0.7874015748031497" top="0.7874015748031497" bottom="0.9055118110236221" header="0.5118110236220472" footer="0.5118110236220472"/>
  <pageSetup horizontalDpi="600" verticalDpi="600" orientation="portrait" paperSize="9" scale="7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375" style="1" customWidth="1"/>
    <col min="2" max="23" width="6.375" style="1" customWidth="1"/>
    <col min="24" max="27" width="6.375" style="41" customWidth="1"/>
    <col min="28" max="16384" width="9.00390625" style="1" customWidth="1"/>
  </cols>
  <sheetData>
    <row r="1" spans="1:29" s="4" customFormat="1" ht="13.5" customHeight="1">
      <c r="A1" s="3" t="s">
        <v>53</v>
      </c>
      <c r="B1" s="3"/>
      <c r="C1" s="3"/>
      <c r="D1" s="14"/>
      <c r="E1" s="14"/>
      <c r="F1" s="14"/>
      <c r="G1" s="14"/>
      <c r="H1" s="14"/>
      <c r="I1" s="14"/>
      <c r="J1" s="1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2"/>
      <c r="Y1" s="42"/>
      <c r="Z1" s="42"/>
      <c r="AA1" s="42"/>
      <c r="AB1" s="3"/>
      <c r="AC1" s="3"/>
    </row>
    <row r="2" spans="1:29" ht="23.25" customHeight="1" thickBot="1">
      <c r="A2" s="20" t="s">
        <v>20</v>
      </c>
      <c r="B2" s="10"/>
      <c r="C2" s="10"/>
      <c r="D2" s="10"/>
      <c r="E2" s="12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43"/>
      <c r="Y2" s="43"/>
      <c r="Z2" s="43"/>
      <c r="AA2" s="43"/>
      <c r="AB2" s="9"/>
      <c r="AC2" s="9"/>
    </row>
    <row r="3" spans="1:29" ht="18" customHeight="1">
      <c r="A3" s="146" t="s">
        <v>57</v>
      </c>
      <c r="B3" s="148" t="s">
        <v>21</v>
      </c>
      <c r="C3" s="146"/>
      <c r="D3" s="148" t="s">
        <v>22</v>
      </c>
      <c r="E3" s="146"/>
      <c r="F3" s="148" t="s">
        <v>23</v>
      </c>
      <c r="G3" s="146"/>
      <c r="H3" s="148" t="s">
        <v>24</v>
      </c>
      <c r="I3" s="146"/>
      <c r="J3" s="148" t="s">
        <v>61</v>
      </c>
      <c r="K3" s="146"/>
      <c r="L3" s="148" t="s">
        <v>62</v>
      </c>
      <c r="M3" s="146"/>
      <c r="N3" s="149" t="s">
        <v>67</v>
      </c>
      <c r="O3" s="149"/>
      <c r="P3" s="149" t="s">
        <v>71</v>
      </c>
      <c r="Q3" s="149"/>
      <c r="R3" s="149" t="s">
        <v>72</v>
      </c>
      <c r="S3" s="149"/>
      <c r="T3" s="149" t="s">
        <v>76</v>
      </c>
      <c r="U3" s="149"/>
      <c r="V3" s="151" t="s">
        <v>86</v>
      </c>
      <c r="W3" s="151"/>
      <c r="X3" s="151" t="s">
        <v>97</v>
      </c>
      <c r="Y3" s="151"/>
      <c r="Z3" s="152" t="s">
        <v>165</v>
      </c>
      <c r="AA3" s="151"/>
      <c r="AB3" s="148" t="s">
        <v>25</v>
      </c>
      <c r="AC3" s="9"/>
    </row>
    <row r="4" spans="1:29" ht="18" customHeight="1">
      <c r="A4" s="147"/>
      <c r="B4" s="27" t="s">
        <v>27</v>
      </c>
      <c r="C4" s="27" t="s">
        <v>26</v>
      </c>
      <c r="D4" s="27" t="s">
        <v>27</v>
      </c>
      <c r="E4" s="27" t="s">
        <v>26</v>
      </c>
      <c r="F4" s="27" t="s">
        <v>27</v>
      </c>
      <c r="G4" s="27" t="s">
        <v>26</v>
      </c>
      <c r="H4" s="27" t="s">
        <v>27</v>
      </c>
      <c r="I4" s="27" t="s">
        <v>26</v>
      </c>
      <c r="J4" s="27" t="s">
        <v>27</v>
      </c>
      <c r="K4" s="27" t="s">
        <v>26</v>
      </c>
      <c r="L4" s="27" t="s">
        <v>27</v>
      </c>
      <c r="M4" s="27" t="s">
        <v>26</v>
      </c>
      <c r="N4" s="27" t="s">
        <v>27</v>
      </c>
      <c r="O4" s="27" t="s">
        <v>26</v>
      </c>
      <c r="P4" s="27" t="s">
        <v>27</v>
      </c>
      <c r="Q4" s="27" t="s">
        <v>26</v>
      </c>
      <c r="R4" s="27" t="s">
        <v>27</v>
      </c>
      <c r="S4" s="27" t="s">
        <v>26</v>
      </c>
      <c r="T4" s="27" t="s">
        <v>27</v>
      </c>
      <c r="U4" s="27" t="s">
        <v>26</v>
      </c>
      <c r="V4" s="44" t="s">
        <v>27</v>
      </c>
      <c r="W4" s="44" t="s">
        <v>26</v>
      </c>
      <c r="X4" s="44" t="s">
        <v>27</v>
      </c>
      <c r="Y4" s="44" t="s">
        <v>26</v>
      </c>
      <c r="Z4" s="44" t="s">
        <v>27</v>
      </c>
      <c r="AA4" s="44" t="s">
        <v>26</v>
      </c>
      <c r="AB4" s="150"/>
      <c r="AC4" s="9"/>
    </row>
    <row r="5" spans="1:29" ht="28.5">
      <c r="A5" s="97" t="s">
        <v>28</v>
      </c>
      <c r="B5" s="121">
        <v>0.021</v>
      </c>
      <c r="C5" s="122">
        <v>0.021</v>
      </c>
      <c r="D5" s="123">
        <v>0.019</v>
      </c>
      <c r="E5" s="123">
        <v>0.03</v>
      </c>
      <c r="F5" s="123">
        <v>0.017</v>
      </c>
      <c r="G5" s="123">
        <v>0.024</v>
      </c>
      <c r="H5" s="123">
        <v>0.012</v>
      </c>
      <c r="I5" s="123">
        <v>0.023</v>
      </c>
      <c r="J5" s="124">
        <v>0.018</v>
      </c>
      <c r="K5" s="124">
        <v>0.025</v>
      </c>
      <c r="L5" s="124">
        <v>0.017</v>
      </c>
      <c r="M5" s="124">
        <v>0.025</v>
      </c>
      <c r="N5" s="124">
        <v>0.013</v>
      </c>
      <c r="O5" s="124">
        <v>0.025</v>
      </c>
      <c r="P5" s="124">
        <v>0.017</v>
      </c>
      <c r="Q5" s="124">
        <v>0.023</v>
      </c>
      <c r="R5" s="124">
        <v>0.015</v>
      </c>
      <c r="S5" s="124">
        <v>0.019</v>
      </c>
      <c r="T5" s="124">
        <v>0.007</v>
      </c>
      <c r="U5" s="124">
        <v>0.017</v>
      </c>
      <c r="V5" s="124">
        <v>0.013</v>
      </c>
      <c r="W5" s="124">
        <v>0.019</v>
      </c>
      <c r="X5" s="124">
        <v>0.012</v>
      </c>
      <c r="Y5" s="124">
        <v>0.019</v>
      </c>
      <c r="Z5" s="124">
        <v>0.011</v>
      </c>
      <c r="AA5" s="125">
        <v>0.025</v>
      </c>
      <c r="AB5" s="98" t="s">
        <v>29</v>
      </c>
      <c r="AC5" s="9"/>
    </row>
    <row r="6" spans="1:29" ht="27.75" thickBot="1">
      <c r="A6" s="99" t="s">
        <v>30</v>
      </c>
      <c r="B6" s="126">
        <v>0.034</v>
      </c>
      <c r="C6" s="127">
        <v>0.031</v>
      </c>
      <c r="D6" s="11">
        <v>0.035</v>
      </c>
      <c r="E6" s="11">
        <v>0.04</v>
      </c>
      <c r="F6" s="11">
        <v>0.027</v>
      </c>
      <c r="G6" s="11">
        <v>0.033</v>
      </c>
      <c r="H6" s="11">
        <v>0.021</v>
      </c>
      <c r="I6" s="11">
        <v>0.033</v>
      </c>
      <c r="J6" s="128">
        <v>0.033</v>
      </c>
      <c r="K6" s="128">
        <v>0.034</v>
      </c>
      <c r="L6" s="128">
        <v>0.025</v>
      </c>
      <c r="M6" s="128">
        <v>0.031</v>
      </c>
      <c r="N6" s="128">
        <v>0.025</v>
      </c>
      <c r="O6" s="128">
        <v>0.034</v>
      </c>
      <c r="P6" s="128">
        <v>0.028</v>
      </c>
      <c r="Q6" s="128">
        <v>0.031</v>
      </c>
      <c r="R6" s="128">
        <v>0.023</v>
      </c>
      <c r="S6" s="128">
        <v>0.026</v>
      </c>
      <c r="T6" s="128">
        <v>0.012</v>
      </c>
      <c r="U6" s="128">
        <v>0.022</v>
      </c>
      <c r="V6" s="128">
        <v>0.021</v>
      </c>
      <c r="W6" s="128">
        <v>0.025</v>
      </c>
      <c r="X6" s="128">
        <v>0.019</v>
      </c>
      <c r="Y6" s="128">
        <v>0.025</v>
      </c>
      <c r="Z6" s="128">
        <v>0.019</v>
      </c>
      <c r="AA6" s="129">
        <v>0.03</v>
      </c>
      <c r="AB6" s="100" t="s">
        <v>63</v>
      </c>
      <c r="AC6" s="9"/>
    </row>
    <row r="7" spans="1:29" ht="27.75" customHeight="1">
      <c r="A7" s="19" t="s">
        <v>51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43"/>
      <c r="Y7" s="43"/>
      <c r="Z7" s="43"/>
      <c r="AA7" s="43"/>
      <c r="AB7" s="13" t="s">
        <v>13</v>
      </c>
      <c r="AC7" s="9"/>
    </row>
    <row r="8" spans="1:29" ht="14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43"/>
      <c r="Y8" s="43"/>
      <c r="Z8" s="43"/>
      <c r="AA8" s="43"/>
      <c r="AC8" s="9"/>
    </row>
    <row r="9" spans="1:29" ht="14.25">
      <c r="A9" s="9" t="s">
        <v>134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43"/>
      <c r="Y9" s="43"/>
      <c r="Z9" s="43"/>
      <c r="AA9" s="43"/>
      <c r="AB9" s="9"/>
      <c r="AC9" s="9"/>
    </row>
    <row r="10" spans="1:29" ht="14.25">
      <c r="A10" s="9" t="s">
        <v>135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43"/>
      <c r="Y10" s="43"/>
      <c r="Z10" s="43"/>
      <c r="AA10" s="43"/>
      <c r="AB10" s="9"/>
      <c r="AC10" s="9"/>
    </row>
    <row r="11" spans="1:29" ht="14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43"/>
      <c r="Y11" s="43"/>
      <c r="Z11" s="43"/>
      <c r="AA11" s="43"/>
      <c r="AB11" s="9"/>
      <c r="AC11" s="9"/>
    </row>
    <row r="12" spans="1:29" ht="14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43"/>
      <c r="Y12" s="43"/>
      <c r="Z12" s="43"/>
      <c r="AA12" s="43"/>
      <c r="AB12" s="9"/>
      <c r="AC12" s="9"/>
    </row>
    <row r="31" ht="14.25">
      <c r="D31" s="1" t="s">
        <v>31</v>
      </c>
    </row>
  </sheetData>
  <sheetProtection/>
  <mergeCells count="15">
    <mergeCell ref="N3:O3"/>
    <mergeCell ref="AB3:AB4"/>
    <mergeCell ref="L3:M3"/>
    <mergeCell ref="P3:Q3"/>
    <mergeCell ref="X3:Y3"/>
    <mergeCell ref="R3:S3"/>
    <mergeCell ref="T3:U3"/>
    <mergeCell ref="V3:W3"/>
    <mergeCell ref="Z3:AA3"/>
    <mergeCell ref="A3:A4"/>
    <mergeCell ref="J3:K3"/>
    <mergeCell ref="H3:I3"/>
    <mergeCell ref="F3:G3"/>
    <mergeCell ref="D3:E3"/>
    <mergeCell ref="B3:C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scale="72" r:id="rId2"/>
  <headerFooter alignWithMargins="0">
    <oddFooter>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24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5.25390625" style="1" customWidth="1"/>
    <col min="2" max="4" width="7.50390625" style="1" bestFit="1" customWidth="1"/>
    <col min="5" max="5" width="7.375" style="1" customWidth="1"/>
    <col min="6" max="6" width="7.25390625" style="1" customWidth="1"/>
    <col min="7" max="7" width="7.375" style="1" customWidth="1"/>
    <col min="8" max="8" width="7.25390625" style="1" customWidth="1"/>
    <col min="9" max="10" width="7.50390625" style="1" bestFit="1" customWidth="1"/>
    <col min="11" max="11" width="7.625" style="1" customWidth="1"/>
    <col min="12" max="13" width="7.50390625" style="1" bestFit="1" customWidth="1"/>
    <col min="14" max="14" width="7.50390625" style="1" customWidth="1"/>
    <col min="15" max="15" width="7.875" style="1" customWidth="1"/>
    <col min="16" max="16384" width="9.00390625" style="1" customWidth="1"/>
  </cols>
  <sheetData>
    <row r="1" spans="1:14" s="4" customFormat="1" ht="13.5">
      <c r="A1" s="3" t="s">
        <v>19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7.25">
      <c r="A2" s="141" t="s">
        <v>54</v>
      </c>
      <c r="B2" s="141"/>
      <c r="C2" s="141"/>
      <c r="D2" s="141"/>
      <c r="E2" s="141"/>
      <c r="F2" s="141"/>
      <c r="G2" s="141"/>
      <c r="H2" s="141"/>
      <c r="I2" s="141"/>
      <c r="J2" s="24"/>
      <c r="K2" s="24"/>
      <c r="L2" s="24"/>
      <c r="M2" s="24"/>
      <c r="N2" s="24"/>
    </row>
    <row r="3" spans="1:14" ht="17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5" ht="15" thickBot="1">
      <c r="A4" s="8" t="s">
        <v>55</v>
      </c>
      <c r="B4" s="9"/>
      <c r="C4" s="9"/>
      <c r="D4" s="9"/>
      <c r="E4" s="15"/>
      <c r="F4" s="15"/>
      <c r="G4" s="9"/>
      <c r="H4" s="9"/>
      <c r="I4" s="9"/>
      <c r="J4" s="9"/>
      <c r="K4" s="9"/>
      <c r="L4" s="9"/>
      <c r="M4" s="9"/>
      <c r="N4" s="9"/>
      <c r="O4" s="11" t="s">
        <v>56</v>
      </c>
    </row>
    <row r="5" spans="1:15" ht="27.75" customHeight="1">
      <c r="A5" s="101" t="s">
        <v>57</v>
      </c>
      <c r="B5" s="56" t="s">
        <v>32</v>
      </c>
      <c r="C5" s="56" t="s">
        <v>33</v>
      </c>
      <c r="D5" s="56" t="s">
        <v>34</v>
      </c>
      <c r="E5" s="56" t="s">
        <v>35</v>
      </c>
      <c r="F5" s="56" t="s">
        <v>36</v>
      </c>
      <c r="G5" s="57" t="s">
        <v>49</v>
      </c>
      <c r="H5" s="57" t="s">
        <v>65</v>
      </c>
      <c r="I5" s="57" t="s">
        <v>70</v>
      </c>
      <c r="J5" s="57" t="s">
        <v>73</v>
      </c>
      <c r="K5" s="57" t="s">
        <v>77</v>
      </c>
      <c r="L5" s="58" t="s">
        <v>88</v>
      </c>
      <c r="M5" s="58" t="s">
        <v>147</v>
      </c>
      <c r="N5" s="88" t="s">
        <v>166</v>
      </c>
      <c r="O5" s="92" t="s">
        <v>25</v>
      </c>
    </row>
    <row r="6" spans="1:15" ht="17.25" customHeight="1">
      <c r="A6" s="102" t="s">
        <v>37</v>
      </c>
      <c r="B6" s="16">
        <v>0.47</v>
      </c>
      <c r="C6" s="105">
        <v>0.16</v>
      </c>
      <c r="D6" s="105">
        <v>0.075</v>
      </c>
      <c r="E6" s="105">
        <v>0.059</v>
      </c>
      <c r="F6" s="106">
        <v>0.071</v>
      </c>
      <c r="G6" s="106">
        <v>0.046</v>
      </c>
      <c r="H6" s="106">
        <v>0.059</v>
      </c>
      <c r="I6" s="106">
        <v>0.06</v>
      </c>
      <c r="J6" s="106">
        <v>0.04</v>
      </c>
      <c r="K6" s="106">
        <v>0.054</v>
      </c>
      <c r="L6" s="106">
        <v>0.051</v>
      </c>
      <c r="M6" s="106">
        <v>0.04</v>
      </c>
      <c r="N6" s="107">
        <v>0.05</v>
      </c>
      <c r="O6" s="157" t="s">
        <v>38</v>
      </c>
    </row>
    <row r="7" spans="1:15" ht="17.25" customHeight="1">
      <c r="A7" s="103" t="s">
        <v>66</v>
      </c>
      <c r="B7" s="17">
        <v>0.31</v>
      </c>
      <c r="C7" s="108">
        <v>0.19</v>
      </c>
      <c r="D7" s="108">
        <v>0.12</v>
      </c>
      <c r="E7" s="108">
        <v>0.068</v>
      </c>
      <c r="F7" s="109">
        <v>0.053</v>
      </c>
      <c r="G7" s="109">
        <v>0.06</v>
      </c>
      <c r="H7" s="109">
        <v>0.064</v>
      </c>
      <c r="I7" s="109">
        <v>0.09</v>
      </c>
      <c r="J7" s="109">
        <v>0.04</v>
      </c>
      <c r="K7" s="109">
        <v>0.081</v>
      </c>
      <c r="L7" s="109">
        <v>0.098</v>
      </c>
      <c r="M7" s="109">
        <v>0.06</v>
      </c>
      <c r="N7" s="110">
        <v>0.07</v>
      </c>
      <c r="O7" s="159"/>
    </row>
    <row r="8" spans="1:15" ht="17.25" customHeight="1">
      <c r="A8" s="103" t="s">
        <v>39</v>
      </c>
      <c r="B8" s="17">
        <v>0.34</v>
      </c>
      <c r="C8" s="108">
        <v>0.19</v>
      </c>
      <c r="D8" s="108">
        <v>0.091</v>
      </c>
      <c r="E8" s="108">
        <v>0.078</v>
      </c>
      <c r="F8" s="109">
        <v>0.046</v>
      </c>
      <c r="G8" s="109">
        <v>0.061</v>
      </c>
      <c r="H8" s="109">
        <v>0.049</v>
      </c>
      <c r="I8" s="109">
        <v>0.06</v>
      </c>
      <c r="J8" s="109">
        <v>0.04</v>
      </c>
      <c r="K8" s="109">
        <v>0.1</v>
      </c>
      <c r="L8" s="109">
        <v>0.064</v>
      </c>
      <c r="M8" s="109">
        <v>0.05</v>
      </c>
      <c r="N8" s="110">
        <v>0.08</v>
      </c>
      <c r="O8" s="159"/>
    </row>
    <row r="9" spans="1:15" ht="17.25" customHeight="1">
      <c r="A9" s="103" t="s">
        <v>40</v>
      </c>
      <c r="B9" s="17">
        <v>0.33</v>
      </c>
      <c r="C9" s="108">
        <v>0.18</v>
      </c>
      <c r="D9" s="108">
        <v>0.12</v>
      </c>
      <c r="E9" s="108">
        <v>0.077</v>
      </c>
      <c r="F9" s="109">
        <v>0.053</v>
      </c>
      <c r="G9" s="109">
        <v>0.077</v>
      </c>
      <c r="H9" s="109">
        <v>0.064</v>
      </c>
      <c r="I9" s="109">
        <v>0.16</v>
      </c>
      <c r="J9" s="109">
        <v>0.03</v>
      </c>
      <c r="K9" s="109">
        <v>0.087</v>
      </c>
      <c r="L9" s="109">
        <v>0.05</v>
      </c>
      <c r="M9" s="109">
        <v>0.05</v>
      </c>
      <c r="N9" s="110">
        <v>0.08</v>
      </c>
      <c r="O9" s="159"/>
    </row>
    <row r="10" spans="1:15" ht="17.25" customHeight="1" thickBot="1">
      <c r="A10" s="104" t="s">
        <v>41</v>
      </c>
      <c r="B10" s="111" t="s">
        <v>148</v>
      </c>
      <c r="C10" s="112" t="s">
        <v>148</v>
      </c>
      <c r="D10" s="112" t="s">
        <v>148</v>
      </c>
      <c r="E10" s="113">
        <v>0.043</v>
      </c>
      <c r="F10" s="112" t="s">
        <v>148</v>
      </c>
      <c r="G10" s="112" t="s">
        <v>148</v>
      </c>
      <c r="H10" s="112" t="s">
        <v>148</v>
      </c>
      <c r="I10" s="112" t="s">
        <v>148</v>
      </c>
      <c r="J10" s="112" t="s">
        <v>148</v>
      </c>
      <c r="K10" s="112" t="s">
        <v>148</v>
      </c>
      <c r="L10" s="114" t="s">
        <v>148</v>
      </c>
      <c r="M10" s="114" t="s">
        <v>148</v>
      </c>
      <c r="N10" s="115" t="s">
        <v>148</v>
      </c>
      <c r="O10" s="161"/>
    </row>
    <row r="11" spans="1:15" ht="14.25">
      <c r="A11" s="59"/>
      <c r="B11" s="21"/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18" t="s">
        <v>13</v>
      </c>
    </row>
    <row r="12" spans="1:15" ht="14.25">
      <c r="A12" s="60" t="s">
        <v>162</v>
      </c>
      <c r="B12" s="6"/>
      <c r="C12" s="6"/>
      <c r="D12" s="6"/>
      <c r="E12" s="6"/>
      <c r="F12" s="6"/>
      <c r="G12" s="6"/>
      <c r="H12" s="23"/>
      <c r="I12" s="23"/>
      <c r="J12" s="23"/>
      <c r="K12" s="23"/>
      <c r="L12" s="23"/>
      <c r="M12" s="23"/>
      <c r="N12" s="23"/>
      <c r="O12" s="23"/>
    </row>
    <row r="13" spans="1:15" ht="14.25" customHeight="1">
      <c r="A13" s="9" t="s">
        <v>161</v>
      </c>
      <c r="C13" s="9"/>
      <c r="D13" s="9"/>
      <c r="E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4.25" customHeight="1">
      <c r="A14" s="9"/>
      <c r="C14" s="9"/>
      <c r="D14" s="9"/>
      <c r="E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8" customHeight="1">
      <c r="A15" s="167" t="s">
        <v>48</v>
      </c>
      <c r="B15" s="183"/>
      <c r="C15" s="183"/>
      <c r="D15" s="183"/>
      <c r="E15" s="183"/>
      <c r="F15" s="183"/>
      <c r="G15" s="183"/>
      <c r="H15" s="183"/>
      <c r="I15" s="183"/>
      <c r="J15" s="8"/>
      <c r="K15" s="8"/>
      <c r="L15" s="8"/>
      <c r="M15" s="8"/>
      <c r="N15" s="8"/>
      <c r="O15" s="9"/>
    </row>
    <row r="16" spans="1:15" ht="14.25">
      <c r="A16" s="9" t="s">
        <v>64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4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4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4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" thickBot="1">
      <c r="A20" s="8" t="s">
        <v>58</v>
      </c>
      <c r="B20" s="9"/>
      <c r="C20" s="9"/>
      <c r="D20" s="26"/>
      <c r="F20" s="9"/>
      <c r="G20" s="13" t="s">
        <v>59</v>
      </c>
      <c r="H20" s="9"/>
      <c r="I20" s="9"/>
      <c r="J20" s="9"/>
      <c r="K20" s="9"/>
      <c r="L20" s="9"/>
      <c r="M20" s="9"/>
      <c r="N20" s="9"/>
      <c r="O20" s="9"/>
    </row>
    <row r="21" spans="1:15" ht="14.25">
      <c r="A21" s="116" t="s">
        <v>42</v>
      </c>
      <c r="B21" s="180" t="s">
        <v>43</v>
      </c>
      <c r="C21" s="180"/>
      <c r="D21" s="181" t="s">
        <v>44</v>
      </c>
      <c r="E21" s="182"/>
      <c r="F21" s="181" t="s">
        <v>25</v>
      </c>
      <c r="G21" s="182"/>
      <c r="H21" s="9"/>
      <c r="I21" s="9"/>
      <c r="J21" s="9"/>
      <c r="K21" s="9"/>
      <c r="L21" s="9"/>
      <c r="M21" s="9"/>
      <c r="N21" s="9"/>
      <c r="O21" s="9"/>
    </row>
    <row r="22" spans="1:15" ht="17.25" customHeight="1">
      <c r="A22" s="117" t="s">
        <v>32</v>
      </c>
      <c r="B22" s="175" t="s">
        <v>45</v>
      </c>
      <c r="C22" s="176"/>
      <c r="D22" s="158">
        <v>2.6</v>
      </c>
      <c r="E22" s="179"/>
      <c r="F22" s="157" t="s">
        <v>69</v>
      </c>
      <c r="G22" s="158"/>
      <c r="H22" s="9"/>
      <c r="I22" s="9"/>
      <c r="J22" s="9"/>
      <c r="K22" s="9"/>
      <c r="L22" s="9"/>
      <c r="M22" s="9"/>
      <c r="N22" s="9"/>
      <c r="O22" s="9"/>
    </row>
    <row r="23" spans="1:15" ht="17.25" customHeight="1">
      <c r="A23" s="118" t="s">
        <v>33</v>
      </c>
      <c r="B23" s="177" t="s">
        <v>46</v>
      </c>
      <c r="C23" s="178"/>
      <c r="D23" s="160">
        <v>0.77</v>
      </c>
      <c r="E23" s="174"/>
      <c r="F23" s="159"/>
      <c r="G23" s="160"/>
      <c r="H23" s="9"/>
      <c r="I23" s="9"/>
      <c r="J23" s="9"/>
      <c r="K23" s="9"/>
      <c r="L23" s="9"/>
      <c r="M23" s="9"/>
      <c r="N23" s="9"/>
      <c r="O23" s="9"/>
    </row>
    <row r="24" spans="1:15" ht="17.25" customHeight="1">
      <c r="A24" s="118" t="s">
        <v>34</v>
      </c>
      <c r="B24" s="177" t="s">
        <v>47</v>
      </c>
      <c r="C24" s="178"/>
      <c r="D24" s="160">
        <v>0.14</v>
      </c>
      <c r="E24" s="174"/>
      <c r="F24" s="159"/>
      <c r="G24" s="160"/>
      <c r="H24" s="9"/>
      <c r="I24" s="9"/>
      <c r="J24" s="9"/>
      <c r="K24" s="9"/>
      <c r="L24" s="9"/>
      <c r="M24" s="9"/>
      <c r="N24" s="9"/>
      <c r="O24" s="9"/>
    </row>
    <row r="25" spans="1:15" ht="17.25" customHeight="1">
      <c r="A25" s="118" t="s">
        <v>149</v>
      </c>
      <c r="B25" s="172" t="s">
        <v>90</v>
      </c>
      <c r="C25" s="173"/>
      <c r="D25" s="160">
        <v>1.5</v>
      </c>
      <c r="E25" s="174"/>
      <c r="F25" s="159"/>
      <c r="G25" s="160"/>
      <c r="H25" s="9"/>
      <c r="I25" s="9"/>
      <c r="J25" s="9"/>
      <c r="K25" s="9"/>
      <c r="L25" s="9"/>
      <c r="M25" s="9"/>
      <c r="N25" s="9"/>
      <c r="O25" s="9"/>
    </row>
    <row r="26" spans="1:15" ht="17.25" customHeight="1">
      <c r="A26" s="118" t="s">
        <v>36</v>
      </c>
      <c r="B26" s="163" t="s">
        <v>91</v>
      </c>
      <c r="C26" s="164"/>
      <c r="D26" s="165">
        <v>1.7</v>
      </c>
      <c r="E26" s="166"/>
      <c r="F26" s="159"/>
      <c r="G26" s="160"/>
      <c r="H26" s="9"/>
      <c r="I26" s="9"/>
      <c r="J26" s="9"/>
      <c r="K26" s="9"/>
      <c r="L26" s="9"/>
      <c r="M26" s="9"/>
      <c r="N26" s="9"/>
      <c r="O26" s="9"/>
    </row>
    <row r="27" spans="1:15" ht="17.25" customHeight="1">
      <c r="A27" s="118" t="s">
        <v>49</v>
      </c>
      <c r="B27" s="163" t="s">
        <v>92</v>
      </c>
      <c r="C27" s="164"/>
      <c r="D27" s="165">
        <v>0.0069</v>
      </c>
      <c r="E27" s="166"/>
      <c r="F27" s="159"/>
      <c r="G27" s="160"/>
      <c r="H27" s="9"/>
      <c r="I27" s="9"/>
      <c r="J27" s="9"/>
      <c r="K27" s="9"/>
      <c r="L27" s="9"/>
      <c r="M27" s="9"/>
      <c r="N27" s="9"/>
      <c r="O27" s="9"/>
    </row>
    <row r="28" spans="1:15" ht="17.25" customHeight="1" thickBot="1">
      <c r="A28" s="118" t="s">
        <v>150</v>
      </c>
      <c r="B28" s="163" t="s">
        <v>93</v>
      </c>
      <c r="C28" s="164"/>
      <c r="D28" s="165">
        <v>6</v>
      </c>
      <c r="E28" s="166"/>
      <c r="F28" s="159"/>
      <c r="G28" s="160"/>
      <c r="H28" s="9"/>
      <c r="I28" s="9"/>
      <c r="J28" s="9"/>
      <c r="K28" s="9"/>
      <c r="L28" s="9"/>
      <c r="M28" s="9"/>
      <c r="N28" s="9"/>
      <c r="O28" s="9"/>
    </row>
    <row r="29" spans="1:15" ht="17.25" customHeight="1" thickBot="1">
      <c r="A29" s="118" t="s">
        <v>68</v>
      </c>
      <c r="B29" s="163" t="s">
        <v>94</v>
      </c>
      <c r="C29" s="164"/>
      <c r="D29" s="165">
        <v>0.52</v>
      </c>
      <c r="E29" s="166"/>
      <c r="F29" s="159"/>
      <c r="G29" s="160"/>
      <c r="H29" s="9"/>
      <c r="I29" s="9"/>
      <c r="J29" s="89"/>
      <c r="K29" s="9"/>
      <c r="L29" s="9"/>
      <c r="M29" s="9"/>
      <c r="N29" s="9"/>
      <c r="O29" s="9"/>
    </row>
    <row r="30" spans="1:15" ht="17.25" customHeight="1">
      <c r="A30" s="118" t="s">
        <v>74</v>
      </c>
      <c r="B30" s="163" t="s">
        <v>94</v>
      </c>
      <c r="C30" s="164"/>
      <c r="D30" s="165">
        <v>0.99</v>
      </c>
      <c r="E30" s="166"/>
      <c r="F30" s="159"/>
      <c r="G30" s="160"/>
      <c r="H30" s="9"/>
      <c r="I30" s="9"/>
      <c r="J30" s="9"/>
      <c r="K30" s="9"/>
      <c r="L30" s="9"/>
      <c r="M30" s="9"/>
      <c r="N30" s="9"/>
      <c r="O30" s="9"/>
    </row>
    <row r="31" spans="1:15" ht="17.25" customHeight="1">
      <c r="A31" s="118" t="s">
        <v>151</v>
      </c>
      <c r="B31" s="163" t="s">
        <v>95</v>
      </c>
      <c r="C31" s="164"/>
      <c r="D31" s="165">
        <v>3.5</v>
      </c>
      <c r="E31" s="166"/>
      <c r="F31" s="159"/>
      <c r="G31" s="160"/>
      <c r="H31" s="9"/>
      <c r="I31" s="9"/>
      <c r="J31" s="9"/>
      <c r="K31" s="9"/>
      <c r="L31" s="9"/>
      <c r="M31" s="9"/>
      <c r="N31" s="9"/>
      <c r="O31" s="9"/>
    </row>
    <row r="32" spans="1:15" ht="17.25" customHeight="1">
      <c r="A32" s="118" t="s">
        <v>89</v>
      </c>
      <c r="B32" s="168" t="s">
        <v>96</v>
      </c>
      <c r="C32" s="169"/>
      <c r="D32" s="165">
        <v>0.37</v>
      </c>
      <c r="E32" s="166"/>
      <c r="F32" s="159"/>
      <c r="G32" s="160"/>
      <c r="H32" s="9"/>
      <c r="I32" s="49"/>
      <c r="J32" s="9"/>
      <c r="K32" s="9"/>
      <c r="L32" s="9"/>
      <c r="M32" s="9"/>
      <c r="N32" s="9"/>
      <c r="O32" s="9"/>
    </row>
    <row r="33" spans="1:15" s="41" customFormat="1" ht="17.25" customHeight="1">
      <c r="A33" s="120" t="s">
        <v>98</v>
      </c>
      <c r="B33" s="163" t="s">
        <v>99</v>
      </c>
      <c r="C33" s="164"/>
      <c r="D33" s="170" t="s">
        <v>172</v>
      </c>
      <c r="E33" s="171"/>
      <c r="F33" s="159"/>
      <c r="G33" s="160"/>
      <c r="H33" s="43"/>
      <c r="I33" s="43"/>
      <c r="J33" s="43"/>
      <c r="K33" s="43"/>
      <c r="L33" s="43"/>
      <c r="M33" s="43"/>
      <c r="N33" s="43"/>
      <c r="O33" s="43"/>
    </row>
    <row r="34" spans="1:15" s="41" customFormat="1" ht="17.25" customHeight="1" thickBot="1">
      <c r="A34" s="119" t="s">
        <v>166</v>
      </c>
      <c r="B34" s="153" t="s">
        <v>167</v>
      </c>
      <c r="C34" s="154"/>
      <c r="D34" s="155" t="s">
        <v>173</v>
      </c>
      <c r="E34" s="156"/>
      <c r="F34" s="161"/>
      <c r="G34" s="162"/>
      <c r="H34" s="43"/>
      <c r="I34" s="43"/>
      <c r="J34" s="43"/>
      <c r="K34" s="43"/>
      <c r="L34" s="43"/>
      <c r="M34" s="43"/>
      <c r="N34" s="43"/>
      <c r="O34" s="43"/>
    </row>
    <row r="35" spans="1:15" ht="14.25">
      <c r="A35" s="12"/>
      <c r="B35" s="19"/>
      <c r="C35" s="19"/>
      <c r="D35" s="9"/>
      <c r="G35" s="13" t="s">
        <v>13</v>
      </c>
      <c r="H35" s="9"/>
      <c r="I35" s="9"/>
      <c r="J35" s="9"/>
      <c r="K35" s="9"/>
      <c r="L35" s="9"/>
      <c r="M35" s="9"/>
      <c r="N35" s="9"/>
      <c r="O35" s="9"/>
    </row>
    <row r="36" spans="1:15" ht="14.25">
      <c r="A36" s="167" t="s">
        <v>48</v>
      </c>
      <c r="B36" s="167"/>
      <c r="C36" s="167"/>
      <c r="D36" s="167"/>
      <c r="E36" s="167"/>
      <c r="F36" s="167"/>
      <c r="G36" s="167"/>
      <c r="H36" s="167"/>
      <c r="I36" s="167"/>
      <c r="J36" s="7"/>
      <c r="K36" s="7"/>
      <c r="L36" s="7"/>
      <c r="M36" s="7"/>
      <c r="N36" s="7"/>
      <c r="O36" s="9"/>
    </row>
    <row r="37" spans="1:15" ht="14.25">
      <c r="A37" s="9" t="s">
        <v>60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4.2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4.25">
      <c r="A39" s="9" t="s">
        <v>134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ht="14.25">
      <c r="A40" s="9" t="s">
        <v>135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4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ht="14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ht="14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 ht="14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4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4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4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1:15" ht="14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1:15" ht="14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4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ht="14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4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4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4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4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4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4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4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4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4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4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4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ht="14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ht="14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4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4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4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4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4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4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4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4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4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4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4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4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4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4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4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14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ht="14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 ht="14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 ht="14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 ht="14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ht="14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14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 ht="14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4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 ht="14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14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 ht="14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 ht="14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 ht="14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14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 ht="14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 ht="14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 ht="14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 ht="14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14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ht="14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 ht="14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 ht="14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 ht="14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 ht="14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 ht="14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14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 ht="14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 ht="14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 ht="14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4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4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 ht="14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4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 ht="14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 ht="14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ht="14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4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 ht="14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4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 ht="14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 ht="14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 ht="14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 ht="14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 ht="14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 ht="14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 ht="14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 ht="14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 ht="14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 ht="14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 ht="14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 ht="14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 ht="14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 ht="14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 ht="14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 ht="14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 ht="14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 ht="14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spans="1:15" ht="14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spans="1:15" ht="14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spans="1:15" ht="14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spans="1:15" ht="14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spans="1:15" ht="14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spans="1:15" ht="14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spans="1:15" ht="14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ht="14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spans="1:15" ht="14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spans="1:15" ht="14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spans="1:15" ht="14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spans="1:15" ht="14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spans="1:15" ht="14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4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4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4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4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4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4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4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4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4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4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4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spans="1:15" ht="14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spans="1:15" ht="14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spans="1:15" ht="14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spans="1:15" ht="14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spans="1:15" ht="14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spans="1:15" ht="14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4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4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4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4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spans="1:15" ht="14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spans="1:15" ht="14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spans="1:15" ht="14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spans="1:15" ht="14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spans="1:15" ht="14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spans="1:15" ht="14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spans="1:15" ht="14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spans="1:15" ht="14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spans="1:15" ht="14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spans="1:15" ht="14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spans="1:15" ht="14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spans="1:15" ht="14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ht="14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spans="1:15" ht="14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spans="1:15" ht="14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spans="1:15" ht="14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spans="1:15" ht="14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spans="1:15" ht="14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spans="1:15" ht="14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spans="1:15" ht="14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spans="1:15" ht="14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spans="1:15" ht="14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spans="1:15" ht="14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spans="1:15" ht="14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spans="1:15" ht="14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4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spans="1:15" ht="14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spans="1:15" ht="14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spans="1:15" ht="14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4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spans="1:15" ht="14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14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spans="1:15" ht="14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spans="1:15" ht="14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spans="1:15" ht="14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spans="1:15" ht="14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spans="1:15" ht="14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spans="1:15" ht="14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spans="1:15" ht="14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spans="1:15" ht="14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spans="1:15" ht="14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spans="1:15" ht="14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spans="1:15" ht="14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spans="1:15" ht="14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spans="1:15" ht="14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spans="1:15" ht="14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spans="1:15" ht="14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1:15" ht="14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1:15" ht="14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1:15" ht="14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1:15" ht="14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spans="1:15" ht="14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spans="1:15" ht="14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spans="1:15" ht="14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spans="1:15" ht="14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spans="1:15" ht="14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spans="1:15" ht="14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spans="1:15" ht="14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spans="1:15" ht="14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spans="1:15" ht="14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spans="1:15" ht="14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spans="1:15" ht="14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spans="1:15" ht="14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spans="1:15" ht="14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spans="1:15" ht="14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spans="1:15" ht="14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4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spans="1:15" ht="14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spans="1:15" ht="14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spans="1:15" ht="14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4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spans="1:15" ht="14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14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spans="1:15" ht="14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spans="1:15" ht="14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spans="1:15" ht="14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spans="1:15" ht="14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spans="1:15" ht="14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spans="1:15" ht="14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5" ht="14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spans="1:15" ht="14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spans="1:15" ht="14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spans="1:15" ht="14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spans="1:15" ht="14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spans="1:15" ht="14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spans="1:15" ht="14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spans="1:15" ht="14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spans="1:15" ht="14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spans="1:15" ht="14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spans="1:15" ht="14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spans="1:15" ht="14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spans="1:15" ht="14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spans="1:15" ht="14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spans="1:15" ht="14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spans="1:15" ht="14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spans="1:15" ht="14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spans="1:15" ht="14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spans="1:15" ht="14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spans="1:15" ht="14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spans="1:15" ht="14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spans="1:15" ht="14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spans="1:15" ht="14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spans="1:15" ht="14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spans="1:15" ht="14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spans="1:15" ht="14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spans="1:15" ht="14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spans="1:15" ht="14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4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spans="1:15" ht="14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spans="1:15" ht="14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spans="1:15" ht="14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4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spans="1:15" ht="14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4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spans="1:15" ht="14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spans="1:15" ht="14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spans="1:15" ht="14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spans="1:15" ht="14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spans="1:15" ht="14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1:15" ht="14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spans="1:15" ht="14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spans="1:15" ht="14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spans="1:15" ht="14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spans="1:15" ht="14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15" ht="14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spans="1:15" ht="14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spans="1:15" ht="14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spans="1:15" ht="14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spans="1:15" ht="14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spans="1:15" ht="14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spans="1:15" ht="14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spans="1:15" ht="14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spans="1:15" ht="14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spans="1:15" ht="14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spans="1:15" ht="14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spans="1:15" ht="14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spans="1:15" ht="14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spans="1:15" ht="14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spans="1:15" ht="14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spans="1:15" ht="14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spans="1:15" ht="14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spans="1:15" ht="14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spans="1:15" ht="14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spans="1:15" ht="14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spans="1:15" ht="14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spans="1:15" ht="14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spans="1:15" ht="14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spans="1:15" ht="14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spans="1:15" ht="14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spans="1:15" ht="14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spans="1:15" ht="14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spans="1:15" ht="14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spans="1:15" ht="14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spans="1:15" ht="14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spans="1:15" ht="14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spans="1:15" ht="14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spans="1:15" ht="14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spans="1:15" ht="14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spans="1:15" ht="14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spans="1:15" ht="14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spans="1:15" ht="14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spans="1:15" ht="14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spans="1:15" ht="14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spans="1:15" ht="14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spans="1:15" ht="14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spans="1:15" ht="14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spans="1:15" ht="14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spans="1:15" ht="14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spans="1:15" ht="14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spans="1:15" ht="14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spans="1:15" ht="14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spans="1:15" ht="14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spans="1:15" ht="14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spans="1:15" ht="14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spans="1:15" ht="14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spans="1:15" ht="14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spans="1:15" ht="14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spans="1:15" ht="14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spans="1:15" ht="14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spans="1:15" ht="14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spans="1:15" ht="14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spans="1:15" ht="14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spans="1:15" ht="14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spans="1:15" ht="14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spans="1:15" ht="14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spans="1:15" ht="14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spans="1:15" ht="14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spans="1:15" ht="14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spans="1:15" ht="14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spans="1:15" ht="14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spans="1:15" ht="14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spans="1:15" ht="14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spans="1:15" ht="14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spans="1:15" ht="14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spans="1:15" ht="14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4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4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4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spans="1:15" ht="14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14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14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14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14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14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14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14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14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14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14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14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14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14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14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14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14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14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14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14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14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14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14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14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14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14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spans="1:15" ht="14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spans="1:15" ht="14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14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14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14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4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4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4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4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4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4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14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14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4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spans="1:15" ht="14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spans="1:15" ht="14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spans="1:15" ht="14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spans="1:15" ht="14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spans="1:15" ht="14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spans="1:15" ht="14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spans="1:15" ht="14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spans="1:15" ht="14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spans="1:15" ht="14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spans="1:15" ht="14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spans="1:15" ht="14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spans="1:15" ht="14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spans="1:15" ht="14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spans="1:15" ht="14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spans="1:15" ht="14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spans="1:15" ht="14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spans="1:15" ht="14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spans="1:15" ht="14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spans="1:15" ht="14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spans="1:15" ht="14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spans="1:15" ht="14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spans="1:15" ht="14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spans="1:15" ht="14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spans="1:15" ht="14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spans="1:15" ht="14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spans="1:15" ht="14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spans="1:15" ht="14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spans="1:15" ht="14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spans="1:15" ht="14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spans="1:15" ht="14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spans="1:15" ht="14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spans="1:15" ht="14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spans="1:15" ht="14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spans="1:15" ht="14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spans="1:15" ht="14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spans="1:15" ht="14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spans="1:15" ht="14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spans="1:15" ht="14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spans="1:15" ht="14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spans="1:15" ht="14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spans="1:15" ht="14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spans="1:15" ht="14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spans="1:15" ht="14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spans="1:15" ht="14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spans="1:15" ht="14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spans="1:15" ht="14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spans="1:15" ht="14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spans="1:15" ht="14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spans="1:15" ht="14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spans="1:15" ht="14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spans="1:15" ht="14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spans="1:15" ht="14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spans="1:15" ht="14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spans="1:15" ht="14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spans="1:15" ht="14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spans="1:15" ht="14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spans="1:15" ht="14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spans="1:15" ht="14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spans="1:15" ht="14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spans="1:15" ht="14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spans="1:15" ht="14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spans="1:15" ht="14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spans="1:15" ht="14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spans="1:15" ht="14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spans="1:15" ht="14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spans="1:15" ht="14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spans="1:15" ht="14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4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:15" ht="14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spans="1:15" ht="14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spans="1:15" ht="14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spans="1:15" ht="14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spans="1:15" ht="14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spans="1:15" ht="14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spans="1:15" ht="14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spans="1:15" ht="14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spans="1:15" ht="14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spans="1:15" ht="14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spans="1:15" ht="14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spans="1:15" ht="14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spans="1:15" ht="14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spans="1:15" ht="14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spans="1:15" ht="14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spans="1:15" ht="14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spans="1:15" ht="14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spans="1:15" ht="14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spans="1:15" ht="14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spans="1:15" ht="14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spans="1:15" ht="14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spans="1:15" ht="14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spans="1:15" ht="14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spans="1:15" ht="14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spans="1:15" ht="14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spans="1:15" ht="14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spans="1:15" ht="14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spans="1:15" ht="14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spans="1:15" ht="14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spans="1:15" ht="14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spans="1:15" ht="14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spans="1:15" ht="14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spans="1:15" ht="14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spans="1:15" ht="14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spans="1:15" ht="14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spans="1:15" ht="14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spans="1:15" ht="14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spans="1:15" ht="14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spans="1:15" ht="14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spans="1:15" ht="14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spans="1:15" ht="14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spans="1:15" ht="14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spans="1:15" ht="14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spans="1:15" ht="14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spans="1:15" ht="14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spans="1:15" ht="14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spans="1:15" ht="14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spans="1:15" ht="14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spans="1:15" ht="14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spans="1:15" ht="14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spans="1:15" ht="14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spans="1:15" ht="14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spans="1:15" ht="14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spans="1:15" ht="14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spans="1:15" ht="14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spans="1:15" ht="14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spans="1:15" ht="14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spans="1:15" ht="14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spans="1:15" ht="14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spans="1:15" ht="14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spans="1:15" ht="14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spans="1:15" ht="14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spans="1:15" ht="14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spans="1:15" ht="14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spans="1:15" ht="14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spans="1:15" ht="14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spans="1:15" ht="14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spans="1:15" ht="14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spans="1:15" ht="14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spans="1:15" ht="14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spans="1:15" ht="14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spans="1:15" ht="14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spans="1:15" ht="14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spans="1:15" ht="14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spans="1:15" ht="14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spans="1:15" ht="14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spans="1:15" ht="14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spans="1:15" ht="14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spans="1:15" ht="14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spans="1:15" ht="14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spans="1:15" ht="14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spans="1:15" ht="14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spans="1:15" ht="14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spans="1:15" ht="14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spans="1:15" ht="14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spans="1:15" ht="14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spans="1:15" ht="14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spans="1:15" ht="14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spans="1:15" ht="14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spans="1:15" ht="14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spans="1:15" ht="14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spans="1:15" ht="14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spans="1:15" ht="14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spans="1:15" ht="14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spans="1:15" ht="14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spans="1:15" ht="14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spans="1:15" ht="14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spans="1:15" ht="14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spans="1:15" ht="14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spans="1:15" ht="14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spans="1:15" ht="14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spans="1:15" ht="14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spans="1:15" ht="14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spans="1:15" ht="14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spans="1:15" ht="14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spans="1:15" ht="14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spans="1:15" ht="14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spans="1:15" ht="14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spans="1:15" ht="14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spans="1:15" ht="14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spans="1:15" ht="14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spans="1:15" ht="14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spans="1:15" ht="14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spans="1:15" ht="14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spans="1:15" ht="14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spans="1:15" ht="14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spans="1:15" ht="14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spans="1:15" ht="14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spans="1:15" ht="14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spans="1:15" ht="14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spans="1:15" ht="14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spans="1:15" ht="14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spans="1:15" ht="14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spans="1:15" ht="14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spans="1:15" ht="14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spans="1:15" ht="14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spans="1:15" ht="14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spans="1:15" ht="14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spans="1:15" ht="14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spans="1:15" ht="14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spans="1:15" ht="14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spans="1:15" ht="14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spans="1:15" ht="14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spans="1:15" ht="14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spans="1:15" ht="14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spans="1:15" ht="14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spans="1:15" ht="14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spans="1:15" ht="14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spans="1:15" ht="14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spans="1:15" ht="14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spans="1:15" ht="14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spans="1:15" ht="14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spans="1:15" ht="14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spans="1:15" ht="14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spans="1:15" ht="14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spans="1:15" ht="14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spans="1:15" ht="14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spans="1:15" ht="14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spans="1:15" ht="14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spans="1:15" ht="14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spans="1:15" ht="14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spans="1:15" ht="14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spans="1:15" ht="14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spans="1:15" ht="14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spans="1:15" ht="14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spans="1:15" ht="14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spans="1:15" ht="14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spans="1:15" ht="14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spans="1:15" ht="14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spans="1:15" ht="14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spans="1:15" ht="14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spans="1:15" ht="14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spans="1:15" ht="14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spans="1:15" ht="14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spans="1:15" ht="14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spans="1:15" ht="14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spans="1:15" ht="14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spans="1:15" ht="14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spans="1:15" ht="14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spans="1:15" ht="14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spans="1:15" ht="14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spans="1:15" ht="14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spans="1:15" ht="14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spans="1:15" ht="14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spans="1:15" ht="14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spans="1:15" ht="14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spans="1:15" ht="14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spans="1:15" ht="14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spans="1:15" ht="14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spans="1:15" ht="14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spans="1:15" ht="14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spans="1:15" ht="14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spans="1:15" ht="14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spans="1:15" ht="14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spans="1:15" ht="14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spans="1:15" ht="14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spans="1:15" ht="14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spans="1:15" ht="14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spans="1:15" ht="14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spans="1:15" ht="14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spans="1:15" ht="14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spans="1:15" ht="14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spans="1:15" ht="14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spans="1:15" ht="14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spans="1:15" ht="14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spans="1:15" ht="14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spans="1:15" ht="14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spans="1:15" ht="14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spans="1:15" ht="14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spans="1:15" ht="14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spans="1:15" ht="14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spans="1:15" ht="14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spans="1:15" ht="14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spans="1:15" ht="14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spans="1:15" ht="14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spans="1:15" ht="14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spans="1:15" ht="14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spans="1:15" ht="14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spans="1:15" ht="14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spans="1:15" ht="14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spans="1:15" ht="14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spans="1:15" ht="14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spans="1:15" ht="14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spans="1:15" ht="14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spans="1:15" ht="14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spans="1:15" ht="14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spans="1:15" ht="14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spans="1:15" ht="14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spans="1:15" ht="14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spans="1:15" ht="14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spans="1:15" ht="14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spans="1:15" ht="14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spans="1:15" ht="14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spans="1:15" ht="14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spans="1:15" ht="14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spans="1:15" ht="14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spans="1:15" ht="14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spans="1:15" ht="14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spans="1:15" ht="14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spans="1:15" ht="14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</sheetData>
  <sheetProtection/>
  <mergeCells count="34">
    <mergeCell ref="A2:I2"/>
    <mergeCell ref="O6:O10"/>
    <mergeCell ref="B21:C21"/>
    <mergeCell ref="F21:G21"/>
    <mergeCell ref="A15:I15"/>
    <mergeCell ref="D21:E21"/>
    <mergeCell ref="D24:E24"/>
    <mergeCell ref="D28:E28"/>
    <mergeCell ref="D25:E25"/>
    <mergeCell ref="B22:C22"/>
    <mergeCell ref="B23:C23"/>
    <mergeCell ref="B24:C24"/>
    <mergeCell ref="D22:E22"/>
    <mergeCell ref="D23:E23"/>
    <mergeCell ref="B30:C30"/>
    <mergeCell ref="D30:E30"/>
    <mergeCell ref="B29:C29"/>
    <mergeCell ref="D29:E29"/>
    <mergeCell ref="B27:C27"/>
    <mergeCell ref="B25:C25"/>
    <mergeCell ref="B26:C26"/>
    <mergeCell ref="B28:C28"/>
    <mergeCell ref="D26:E26"/>
    <mergeCell ref="D27:E27"/>
    <mergeCell ref="B34:C34"/>
    <mergeCell ref="D34:E34"/>
    <mergeCell ref="F22:G34"/>
    <mergeCell ref="B31:C31"/>
    <mergeCell ref="D31:E31"/>
    <mergeCell ref="A36:I36"/>
    <mergeCell ref="B33:C33"/>
    <mergeCell ref="B32:C32"/>
    <mergeCell ref="D32:E32"/>
    <mergeCell ref="D33:E33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72" r:id="rId1"/>
  <headerFooter alignWithMargins="0">
    <oddFooter>&amp;R&amp;A</oddFooter>
  </headerFooter>
  <ignoredErrors>
    <ignoredError sqref="D33:E3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701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2" width="15.125" style="1" customWidth="1"/>
    <col min="3" max="3" width="22.75390625" style="1" bestFit="1" customWidth="1"/>
    <col min="4" max="4" width="18.00390625" style="1" bestFit="1" customWidth="1"/>
    <col min="5" max="6" width="10.75390625" style="1" customWidth="1"/>
    <col min="7" max="7" width="8.875" style="1" customWidth="1"/>
    <col min="8" max="8" width="13.375" style="1" customWidth="1"/>
    <col min="9" max="12" width="7.625" style="1" customWidth="1"/>
    <col min="13" max="16384" width="9.00390625" style="1" customWidth="1"/>
  </cols>
  <sheetData>
    <row r="1" spans="1:12" s="4" customFormat="1" ht="13.5">
      <c r="A1" s="3" t="s">
        <v>19</v>
      </c>
      <c r="D1" s="5"/>
      <c r="E1" s="5"/>
      <c r="F1" s="5"/>
      <c r="G1" s="5"/>
      <c r="H1" s="5"/>
      <c r="I1" s="5"/>
      <c r="J1" s="5"/>
      <c r="K1" s="5"/>
      <c r="L1" s="5"/>
    </row>
    <row r="2" spans="1:12" ht="17.25">
      <c r="A2" s="141" t="s">
        <v>110</v>
      </c>
      <c r="B2" s="141"/>
      <c r="C2" s="141"/>
      <c r="D2" s="141"/>
      <c r="E2" s="141"/>
      <c r="F2" s="141"/>
      <c r="G2" s="141"/>
      <c r="H2" s="141"/>
      <c r="I2" s="141"/>
      <c r="J2" s="24"/>
      <c r="K2" s="24"/>
      <c r="L2" s="24"/>
    </row>
    <row r="3" spans="1:12" ht="17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" thickBot="1">
      <c r="A4" s="8" t="s">
        <v>111</v>
      </c>
      <c r="B4" s="9"/>
      <c r="C4" s="9"/>
      <c r="D4" s="9"/>
      <c r="E4" s="30"/>
      <c r="F4" s="25"/>
      <c r="G4" s="9"/>
      <c r="H4" s="9"/>
      <c r="I4" s="9"/>
      <c r="J4" s="9"/>
      <c r="K4" s="9"/>
      <c r="L4" s="9"/>
    </row>
    <row r="5" spans="1:12" ht="29.25" thickBot="1">
      <c r="A5" s="61" t="s">
        <v>112</v>
      </c>
      <c r="B5" s="61" t="s">
        <v>113</v>
      </c>
      <c r="C5" s="61" t="s">
        <v>114</v>
      </c>
      <c r="D5" s="61" t="s">
        <v>115</v>
      </c>
      <c r="E5" s="130" t="s">
        <v>152</v>
      </c>
      <c r="F5" s="25"/>
      <c r="G5" s="49"/>
      <c r="H5" s="49"/>
      <c r="I5" s="49"/>
      <c r="J5" s="49"/>
      <c r="K5" s="49"/>
      <c r="L5" s="49"/>
    </row>
    <row r="6" spans="1:12" ht="15.75" thickBot="1" thickTop="1">
      <c r="A6" s="68">
        <v>1</v>
      </c>
      <c r="B6" s="62" t="s">
        <v>168</v>
      </c>
      <c r="C6" s="63" t="s">
        <v>169</v>
      </c>
      <c r="D6" s="63" t="s">
        <v>170</v>
      </c>
      <c r="E6" s="131">
        <v>5</v>
      </c>
      <c r="F6" s="48"/>
      <c r="G6" s="48"/>
      <c r="H6" s="48"/>
      <c r="I6" s="48"/>
      <c r="J6" s="48"/>
      <c r="K6" s="48"/>
      <c r="L6" s="48"/>
    </row>
    <row r="7" spans="1:12" ht="16.5" customHeight="1">
      <c r="A7" s="50"/>
      <c r="B7" s="51"/>
      <c r="C7" s="51"/>
      <c r="D7" s="193" t="s">
        <v>13</v>
      </c>
      <c r="E7" s="193"/>
      <c r="G7" s="9"/>
      <c r="H7" s="9"/>
      <c r="I7" s="9"/>
      <c r="J7" s="9"/>
      <c r="K7" s="9"/>
      <c r="L7" s="9"/>
    </row>
    <row r="8" spans="1:12" ht="19.5" customHeight="1">
      <c r="A8" s="167" t="s">
        <v>116</v>
      </c>
      <c r="B8" s="183"/>
      <c r="C8" s="183"/>
      <c r="D8" s="183"/>
      <c r="E8" s="183"/>
      <c r="F8" s="183"/>
      <c r="G8" s="183"/>
      <c r="H8" s="183"/>
      <c r="I8" s="183"/>
      <c r="J8" s="8"/>
      <c r="K8" s="8"/>
      <c r="L8" s="8"/>
    </row>
    <row r="9" spans="1:12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1" ht="14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4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2" ht="15" thickBot="1">
      <c r="A12" s="8" t="s">
        <v>117</v>
      </c>
      <c r="B12" s="9"/>
      <c r="C12" s="9"/>
      <c r="D12" s="25"/>
      <c r="F12" s="9"/>
      <c r="H12" s="13" t="s">
        <v>118</v>
      </c>
      <c r="I12" s="9"/>
      <c r="J12" s="9"/>
      <c r="K12" s="9"/>
      <c r="L12" s="9"/>
    </row>
    <row r="13" spans="1:12" ht="17.25" customHeight="1" thickBot="1">
      <c r="A13" s="65" t="s">
        <v>112</v>
      </c>
      <c r="B13" s="65" t="s">
        <v>113</v>
      </c>
      <c r="C13" s="65" t="s">
        <v>119</v>
      </c>
      <c r="D13" s="65" t="s">
        <v>44</v>
      </c>
      <c r="E13" s="199" t="s">
        <v>120</v>
      </c>
      <c r="F13" s="200"/>
      <c r="G13" s="199" t="s">
        <v>121</v>
      </c>
      <c r="H13" s="201"/>
      <c r="I13" s="9"/>
      <c r="J13" s="9"/>
      <c r="K13" s="9"/>
      <c r="L13" s="9"/>
    </row>
    <row r="14" spans="1:12" ht="15.75" thickBot="1" thickTop="1">
      <c r="A14" s="194">
        <v>1</v>
      </c>
      <c r="B14" s="196" t="s">
        <v>168</v>
      </c>
      <c r="C14" s="66" t="s">
        <v>122</v>
      </c>
      <c r="D14" s="66">
        <v>71</v>
      </c>
      <c r="E14" s="66" t="s">
        <v>171</v>
      </c>
      <c r="F14" s="64">
        <v>70</v>
      </c>
      <c r="G14" s="66" t="s">
        <v>123</v>
      </c>
      <c r="H14" s="132">
        <v>75</v>
      </c>
      <c r="I14" s="9"/>
      <c r="J14" s="9"/>
      <c r="K14" s="9"/>
      <c r="L14" s="9"/>
    </row>
    <row r="15" spans="1:12" ht="15" thickBot="1">
      <c r="A15" s="195"/>
      <c r="B15" s="197"/>
      <c r="C15" s="66" t="s">
        <v>124</v>
      </c>
      <c r="D15" s="66">
        <v>65</v>
      </c>
      <c r="E15" s="66" t="s">
        <v>123</v>
      </c>
      <c r="F15" s="64">
        <v>65</v>
      </c>
      <c r="G15" s="66" t="s">
        <v>123</v>
      </c>
      <c r="H15" s="132">
        <v>70</v>
      </c>
      <c r="I15" s="7"/>
      <c r="J15" s="7"/>
      <c r="K15" s="7"/>
      <c r="L15" s="7"/>
    </row>
    <row r="16" spans="1:12" ht="17.25" customHeight="1">
      <c r="A16" s="53"/>
      <c r="B16" s="54"/>
      <c r="C16" s="55"/>
      <c r="D16" s="55"/>
      <c r="E16" s="55"/>
      <c r="F16" s="52"/>
      <c r="G16" s="198" t="s">
        <v>13</v>
      </c>
      <c r="H16" s="198"/>
      <c r="I16" s="7"/>
      <c r="J16" s="7"/>
      <c r="K16" s="7"/>
      <c r="L16" s="7"/>
    </row>
    <row r="17" spans="1:12" ht="17.25" customHeight="1">
      <c r="A17" s="9" t="s">
        <v>125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4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4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" thickBot="1">
      <c r="A20" s="9" t="s">
        <v>126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8.75" customHeight="1" thickBot="1">
      <c r="A21" s="184" t="s">
        <v>112</v>
      </c>
      <c r="B21" s="187" t="s">
        <v>113</v>
      </c>
      <c r="C21" s="187" t="s">
        <v>127</v>
      </c>
      <c r="D21" s="190" t="s">
        <v>128</v>
      </c>
      <c r="E21" s="191"/>
      <c r="F21" s="191"/>
      <c r="G21" s="192"/>
      <c r="H21" s="202" t="s">
        <v>129</v>
      </c>
      <c r="I21" s="9"/>
      <c r="J21" s="9"/>
      <c r="K21" s="9"/>
      <c r="L21" s="9"/>
    </row>
    <row r="22" spans="1:12" ht="18" customHeight="1">
      <c r="A22" s="185"/>
      <c r="B22" s="188"/>
      <c r="C22" s="188"/>
      <c r="D22" s="67" t="s">
        <v>130</v>
      </c>
      <c r="E22" s="67" t="s">
        <v>130</v>
      </c>
      <c r="F22" s="67" t="s">
        <v>133</v>
      </c>
      <c r="G22" s="67" t="s">
        <v>133</v>
      </c>
      <c r="H22" s="203"/>
      <c r="I22" s="9"/>
      <c r="J22" s="9"/>
      <c r="K22" s="9"/>
      <c r="L22" s="9"/>
    </row>
    <row r="23" spans="1:12" ht="18" customHeight="1" thickBot="1">
      <c r="A23" s="186"/>
      <c r="B23" s="189"/>
      <c r="C23" s="189"/>
      <c r="D23" s="86" t="s">
        <v>131</v>
      </c>
      <c r="E23" s="87" t="s">
        <v>132</v>
      </c>
      <c r="F23" s="87" t="s">
        <v>131</v>
      </c>
      <c r="G23" s="87" t="s">
        <v>132</v>
      </c>
      <c r="H23" s="204"/>
      <c r="I23" s="9"/>
      <c r="J23" s="9"/>
      <c r="K23" s="9"/>
      <c r="L23" s="9"/>
    </row>
    <row r="24" spans="1:12" ht="15.75" thickBot="1" thickTop="1">
      <c r="A24" s="68">
        <v>1</v>
      </c>
      <c r="B24" s="63" t="s">
        <v>168</v>
      </c>
      <c r="C24" s="64">
        <v>338</v>
      </c>
      <c r="D24" s="68">
        <v>331</v>
      </c>
      <c r="E24" s="68">
        <v>0</v>
      </c>
      <c r="F24" s="68">
        <v>7</v>
      </c>
      <c r="G24" s="68">
        <v>0</v>
      </c>
      <c r="H24" s="132">
        <v>97.9</v>
      </c>
      <c r="I24" s="9"/>
      <c r="J24" s="9"/>
      <c r="K24" s="9"/>
      <c r="L24" s="9"/>
    </row>
    <row r="25" spans="1:12" ht="18" customHeight="1">
      <c r="A25" s="9"/>
      <c r="B25" s="9"/>
      <c r="C25" s="9"/>
      <c r="D25" s="9"/>
      <c r="E25" s="9"/>
      <c r="F25" s="9"/>
      <c r="G25" s="198" t="s">
        <v>13</v>
      </c>
      <c r="H25" s="198"/>
      <c r="I25" s="9"/>
      <c r="J25" s="9"/>
      <c r="K25" s="9"/>
      <c r="L25" s="9"/>
    </row>
    <row r="26" spans="1:12" ht="14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4.25">
      <c r="A27" s="9" t="s">
        <v>134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4.25">
      <c r="A28" s="9" t="s">
        <v>135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4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4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4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4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4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4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4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4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4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4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4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4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ht="14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4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4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4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4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4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14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4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4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4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4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4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4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4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4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4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4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4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4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ht="14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4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4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4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14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ht="14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4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4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4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4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4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4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ht="14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4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4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4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4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4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4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4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4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4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4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4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4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4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4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4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ht="14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4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4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4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4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4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4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4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4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ht="14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ht="14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ht="14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ht="14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14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ht="14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ht="14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ht="14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14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ht="14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ht="14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 ht="14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14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 ht="14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14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ht="14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 ht="14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ht="14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14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ht="14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ht="14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ht="14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ht="14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ht="14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14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14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ht="14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14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14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14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ht="14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14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ht="14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14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ht="14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ht="14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ht="14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14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ht="14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14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ht="14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ht="14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14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ht="14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ht="14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ht="14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14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ht="14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ht="14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14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ht="14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ht="14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14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ht="14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ht="14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ht="14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14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ht="14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14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4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4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ht="14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14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ht="14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14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4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4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4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4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4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14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ht="14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ht="14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ht="14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ht="14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ht="14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14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ht="14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ht="14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ht="14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ht="14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ht="14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14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ht="14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ht="14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14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ht="14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ht="14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ht="14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ht="14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ht="14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14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ht="14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14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14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14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14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ht="14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14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ht="14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ht="14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14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ht="14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ht="14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14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ht="14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ht="14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ht="14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ht="14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14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ht="14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ht="14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14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 ht="14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 ht="14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 ht="14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 ht="14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 ht="14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 ht="14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 ht="14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ht="14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 ht="14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 ht="14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 ht="14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 ht="14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 ht="14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ht="14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 ht="14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 ht="14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ht="14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 ht="14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 ht="14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 ht="14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 ht="14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 ht="14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 ht="14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ht="14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ht="14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 ht="14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 ht="14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 ht="14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 ht="14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 ht="14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 ht="14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 ht="14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 ht="14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 ht="14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1:12" ht="14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 ht="14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1:12" ht="14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1:12" ht="14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1:12" ht="14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1:12" ht="14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1:12" ht="14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 ht="14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1:12" ht="14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1:12" ht="14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1:12" ht="14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1:12" ht="14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2" ht="14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1:12" ht="14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1:12" ht="14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1:12" ht="14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1:12" ht="14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1:12" ht="14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1:12" ht="14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1:12" ht="14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1:12" ht="14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1:12" ht="14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1:12" ht="14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1:12" ht="14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1:12" ht="14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1:12" ht="14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1:12" ht="14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1:12" ht="14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1:12" ht="14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1:12" ht="14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1:12" ht="14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1:12" ht="14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1:12" ht="14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1:12" ht="14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1:12" ht="14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1:12" ht="14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1:12" ht="14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1:12" ht="14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1:12" ht="14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1:12" ht="14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1:12" ht="14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1:12" ht="14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1:12" ht="14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1:12" ht="14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1:12" ht="14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1:12" ht="14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1:12" ht="14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1:12" ht="14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1:12" ht="14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1:12" ht="14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1:12" ht="14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1:12" ht="14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1:12" ht="14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1:12" ht="14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1:12" ht="14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1:12" ht="14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1:12" ht="14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1:12" ht="14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1:12" ht="14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1:12" ht="14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1:12" ht="14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1:12" ht="14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1:12" ht="14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1:12" ht="14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1:12" ht="14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1:12" ht="14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1:12" ht="14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1:12" ht="14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1:12" ht="14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1:12" ht="14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1:12" ht="14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1:12" ht="14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1:12" ht="14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1:12" ht="14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1:12" ht="14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1:12" ht="14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1:12" ht="14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1:12" ht="14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1:12" ht="14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1:12" ht="14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1:12" ht="14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1:12" ht="14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1:12" ht="14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1:12" ht="14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ht="14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1:12" ht="14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1:12" ht="14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1:12" ht="14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1:12" ht="14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1:12" ht="14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1:12" ht="14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1:12" ht="14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1:12" ht="14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1:12" ht="14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1:12" ht="14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1:12" ht="14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1:12" ht="14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1:12" ht="14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1:12" ht="14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1:12" ht="14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1:12" ht="14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1:12" ht="14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1:12" ht="14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1:12" ht="14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1:12" ht="14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1:12" ht="14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1:12" ht="14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1:12" ht="14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1:12" ht="14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1:12" ht="14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1:12" ht="14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1:12" ht="14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1:12" ht="14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1:12" ht="14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1:12" ht="14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1:12" ht="14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1:12" ht="14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1:12" ht="14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1:12" ht="14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1:12" ht="14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1:12" ht="14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1:12" ht="14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1:12" ht="14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1:12" ht="14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1:12" ht="14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1:12" ht="14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1:12" ht="14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1:12" ht="14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1:12" ht="14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1:12" ht="14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1:12" ht="14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1:12" ht="14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1:12" ht="14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1:12" ht="14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1:12" ht="14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1:12" ht="14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1:12" ht="14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1:12" ht="14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</row>
    <row r="398" spans="1:12" ht="14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</row>
    <row r="399" spans="1:12" ht="14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</row>
    <row r="400" spans="1:12" ht="14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</row>
    <row r="401" spans="1:12" ht="14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</row>
    <row r="402" spans="1:12" ht="14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</row>
    <row r="403" spans="1:12" ht="14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</row>
    <row r="404" spans="1:12" ht="14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</row>
    <row r="405" spans="1:12" ht="14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</row>
    <row r="406" spans="1:12" ht="14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</row>
    <row r="407" spans="1:12" ht="14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</row>
    <row r="408" spans="1:12" ht="14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</row>
    <row r="409" spans="1:12" ht="14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</row>
    <row r="410" spans="1:12" ht="14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</row>
    <row r="411" spans="1:12" ht="14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</row>
    <row r="412" spans="1:12" ht="14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</row>
    <row r="413" spans="1:12" ht="14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</row>
    <row r="414" spans="1:12" ht="14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</row>
    <row r="415" spans="1:12" ht="14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</row>
    <row r="416" spans="1:12" ht="14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</row>
    <row r="417" spans="1:12" ht="14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</row>
    <row r="418" spans="1:12" ht="14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</row>
    <row r="419" spans="1:12" ht="14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</row>
    <row r="420" spans="1:12" ht="14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</row>
    <row r="421" spans="1:12" ht="14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</row>
    <row r="422" spans="1:12" ht="14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</row>
    <row r="423" spans="1:12" ht="14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</row>
    <row r="424" spans="1:12" ht="14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</row>
    <row r="425" spans="1:12" ht="14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</row>
    <row r="426" spans="1:12" ht="14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</row>
    <row r="427" spans="1:12" ht="14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</row>
    <row r="428" spans="1:12" ht="14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</row>
    <row r="429" spans="1:12" ht="14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</row>
    <row r="430" spans="1:12" ht="14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</row>
    <row r="431" spans="1:12" ht="14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</row>
    <row r="432" spans="1:12" ht="14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</row>
    <row r="433" spans="1:12" ht="14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</row>
    <row r="434" spans="1:12" ht="14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</row>
    <row r="435" spans="1:12" ht="14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</row>
    <row r="436" spans="1:12" ht="14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</row>
    <row r="437" spans="1:12" ht="14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</row>
    <row r="438" spans="1:12" ht="14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</row>
    <row r="439" spans="1:12" ht="14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</row>
    <row r="440" spans="1:12" ht="14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</row>
    <row r="441" spans="1:12" ht="14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</row>
    <row r="442" spans="1:12" ht="14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</row>
    <row r="443" spans="1:12" ht="14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</row>
    <row r="444" spans="1:12" ht="14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</row>
    <row r="445" spans="1:12" ht="14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</row>
    <row r="446" spans="1:12" ht="14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</row>
    <row r="447" spans="1:12" ht="14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</row>
    <row r="448" spans="1:12" ht="14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</row>
    <row r="449" spans="1:12" ht="14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</row>
    <row r="450" spans="1:12" ht="14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</row>
    <row r="451" spans="1:12" ht="14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</row>
    <row r="452" spans="1:12" ht="14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</row>
    <row r="453" spans="1:12" ht="14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</row>
    <row r="454" spans="1:12" ht="14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</row>
    <row r="455" spans="1:12" ht="14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</row>
    <row r="456" spans="1:12" ht="14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</row>
    <row r="457" spans="1:12" ht="14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</row>
    <row r="458" spans="1:12" ht="14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</row>
    <row r="459" spans="1:12" ht="14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</row>
    <row r="460" spans="1:12" ht="14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</row>
    <row r="461" spans="1:12" ht="14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</row>
    <row r="462" spans="1:12" ht="14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</row>
    <row r="463" spans="1:12" ht="14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</row>
    <row r="464" spans="1:12" ht="14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</row>
    <row r="465" spans="1:12" ht="14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</row>
    <row r="466" spans="1:12" ht="14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</row>
    <row r="467" spans="1:12" ht="14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</row>
    <row r="468" spans="1:12" ht="14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</row>
    <row r="469" spans="1:12" ht="14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</row>
    <row r="470" spans="1:12" ht="14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</row>
    <row r="471" spans="1:12" ht="14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</row>
    <row r="472" spans="1:12" ht="14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</row>
    <row r="473" spans="1:12" ht="14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</row>
    <row r="474" spans="1:12" ht="14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</row>
    <row r="475" spans="1:12" ht="14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</row>
    <row r="476" spans="1:12" ht="14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</row>
    <row r="477" spans="1:12" ht="14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</row>
    <row r="478" spans="1:12" ht="14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</row>
    <row r="479" spans="1:12" ht="14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</row>
    <row r="480" spans="1:12" ht="14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</row>
    <row r="481" spans="1:12" ht="14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</row>
    <row r="482" spans="1:12" ht="14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</row>
    <row r="483" spans="1:12" ht="14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</row>
    <row r="484" spans="1:12" ht="14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</row>
    <row r="485" spans="1:12" ht="14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</row>
    <row r="486" spans="1:12" ht="14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</row>
    <row r="487" spans="1:12" ht="14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</row>
    <row r="488" spans="1:12" ht="14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</row>
    <row r="489" spans="1:12" ht="14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</row>
    <row r="490" spans="1:12" ht="14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</row>
    <row r="491" spans="1:12" ht="14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</row>
    <row r="492" spans="1:12" ht="14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</row>
    <row r="493" spans="1:12" ht="14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</row>
    <row r="494" spans="1:12" ht="14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</row>
    <row r="495" spans="1:12" ht="14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</row>
    <row r="496" spans="1:12" ht="14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</row>
    <row r="497" spans="1:12" ht="14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</row>
    <row r="498" spans="1:12" ht="14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</row>
    <row r="499" spans="1:12" ht="14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</row>
    <row r="500" spans="1:12" ht="14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</row>
    <row r="501" spans="1:12" ht="14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</row>
    <row r="502" spans="1:12" ht="14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</row>
    <row r="503" spans="1:12" ht="14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</row>
    <row r="504" spans="1:12" ht="14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</row>
    <row r="505" spans="1:12" ht="14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</row>
    <row r="506" spans="1:12" ht="14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</row>
    <row r="507" spans="1:12" ht="14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</row>
    <row r="508" spans="1:12" ht="14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</row>
    <row r="509" spans="1:12" ht="14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</row>
    <row r="510" spans="1:12" ht="14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</row>
    <row r="511" spans="1:12" ht="14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</row>
    <row r="512" spans="1:12" ht="14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</row>
    <row r="513" spans="1:12" ht="14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</row>
    <row r="514" spans="1:12" ht="14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</row>
    <row r="515" spans="1:12" ht="14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</row>
    <row r="516" spans="1:12" ht="14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</row>
    <row r="517" spans="1:12" ht="14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</row>
    <row r="518" spans="1:12" ht="14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</row>
    <row r="519" spans="1:12" ht="14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</row>
    <row r="520" spans="1:12" ht="14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</row>
    <row r="521" spans="1:12" ht="14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</row>
    <row r="522" spans="1:12" ht="14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</row>
    <row r="523" spans="1:12" ht="14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</row>
    <row r="524" spans="1:12" ht="14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</row>
    <row r="525" spans="1:12" ht="14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</row>
    <row r="526" spans="1:12" ht="14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</row>
    <row r="527" spans="1:12" ht="14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</row>
    <row r="528" spans="1:12" ht="14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</row>
    <row r="529" spans="1:12" ht="14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</row>
    <row r="530" spans="1:12" ht="14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</row>
    <row r="531" spans="1:12" ht="14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</row>
    <row r="532" spans="1:12" ht="14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</row>
    <row r="533" spans="1:12" ht="14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</row>
    <row r="534" spans="1:12" ht="14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</row>
    <row r="535" spans="1:12" ht="14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</row>
    <row r="536" spans="1:12" ht="14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</row>
    <row r="537" spans="1:12" ht="14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</row>
    <row r="538" spans="1:12" ht="14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</row>
    <row r="539" spans="1:12" ht="14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</row>
    <row r="540" spans="1:12" ht="14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</row>
    <row r="541" spans="1:12" ht="14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</row>
    <row r="542" spans="1:12" ht="14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</row>
    <row r="543" spans="1:12" ht="14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</row>
    <row r="544" spans="1:12" ht="14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</row>
    <row r="545" spans="1:12" ht="14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</row>
    <row r="546" spans="1:12" ht="14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</row>
    <row r="547" spans="1:12" ht="14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</row>
    <row r="548" spans="1:12" ht="14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</row>
    <row r="549" spans="1:12" ht="14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</row>
    <row r="550" spans="1:12" ht="14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</row>
    <row r="551" spans="1:12" ht="14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</row>
    <row r="552" spans="1:12" ht="14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</row>
    <row r="553" spans="1:12" ht="14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</row>
    <row r="554" spans="1:12" ht="14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</row>
    <row r="555" spans="1:12" ht="14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</row>
    <row r="556" spans="1:12" ht="14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</row>
    <row r="557" spans="1:12" ht="14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</row>
    <row r="558" spans="1:12" ht="14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</row>
    <row r="559" spans="1:12" ht="14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</row>
    <row r="560" spans="1:12" ht="14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</row>
    <row r="561" spans="1:12" ht="14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</row>
    <row r="562" spans="1:12" ht="14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</row>
    <row r="563" spans="1:12" ht="14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</row>
    <row r="564" spans="1:12" ht="14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</row>
    <row r="565" spans="1:12" ht="14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</row>
    <row r="566" spans="1:12" ht="14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</row>
    <row r="567" spans="1:12" ht="14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</row>
    <row r="568" spans="1:12" ht="14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</row>
    <row r="569" spans="1:12" ht="14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</row>
    <row r="570" spans="1:12" ht="14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</row>
    <row r="571" spans="1:12" ht="14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</row>
    <row r="572" spans="1:12" ht="14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</row>
    <row r="573" spans="1:12" ht="14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</row>
    <row r="574" spans="1:12" ht="14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</row>
    <row r="575" spans="1:12" ht="14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</row>
    <row r="576" spans="1:12" ht="14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</row>
    <row r="577" spans="1:12" ht="14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</row>
    <row r="578" spans="1:12" ht="14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</row>
    <row r="579" spans="1:12" ht="14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</row>
    <row r="580" spans="1:12" ht="14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</row>
    <row r="581" spans="1:12" ht="14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</row>
    <row r="582" spans="1:12" ht="14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</row>
    <row r="583" spans="1:12" ht="14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</row>
    <row r="584" spans="1:12" ht="14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</row>
    <row r="585" spans="1:12" ht="14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</row>
    <row r="586" spans="1:12" ht="14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</row>
    <row r="587" spans="1:12" ht="14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</row>
    <row r="588" spans="1:12" ht="14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</row>
    <row r="589" spans="1:12" ht="14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</row>
    <row r="590" spans="1:12" ht="14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</row>
    <row r="591" spans="1:12" ht="14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</row>
    <row r="592" spans="1:12" ht="14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</row>
    <row r="593" spans="1:12" ht="14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</row>
    <row r="594" spans="1:12" ht="14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</row>
    <row r="595" spans="1:12" ht="14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</row>
    <row r="596" spans="1:12" ht="14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</row>
    <row r="597" spans="1:12" ht="14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</row>
    <row r="598" spans="1:12" ht="14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</row>
    <row r="599" spans="1:12" ht="14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</row>
    <row r="600" spans="1:12" ht="14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</row>
    <row r="601" spans="1:12" ht="14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</row>
    <row r="602" spans="1:12" ht="14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</row>
    <row r="603" spans="1:12" ht="14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</row>
    <row r="604" spans="1:12" ht="14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</row>
    <row r="605" spans="1:12" ht="14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</row>
    <row r="606" spans="1:12" ht="14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</row>
    <row r="607" spans="1:12" ht="14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</row>
    <row r="608" spans="1:12" ht="14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</row>
    <row r="609" spans="1:12" ht="14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</row>
    <row r="610" spans="1:12" ht="14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</row>
    <row r="611" spans="1:12" ht="14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</row>
    <row r="612" spans="1:12" ht="14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</row>
    <row r="613" spans="1:12" ht="14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</row>
    <row r="614" spans="1:12" ht="14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</row>
    <row r="615" spans="1:12" ht="14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</row>
    <row r="616" spans="1:12" ht="14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</row>
    <row r="617" spans="1:12" ht="14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</row>
    <row r="618" spans="1:12" ht="14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</row>
    <row r="619" spans="1:12" ht="14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</row>
    <row r="620" spans="1:12" ht="14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</row>
    <row r="621" spans="1:12" ht="14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</row>
    <row r="622" spans="1:12" ht="14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</row>
    <row r="623" spans="1:12" ht="14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</row>
    <row r="624" spans="1:12" ht="14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</row>
    <row r="625" spans="1:12" ht="14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</row>
    <row r="626" spans="1:12" ht="14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</row>
    <row r="627" spans="1:12" ht="14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</row>
    <row r="628" spans="1:12" ht="14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</row>
    <row r="629" spans="1:12" ht="14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</row>
    <row r="630" spans="1:12" ht="14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</row>
    <row r="631" spans="1:12" ht="14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</row>
    <row r="632" spans="1:12" ht="14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</row>
    <row r="633" spans="1:12" ht="14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</row>
    <row r="634" spans="1:12" ht="14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</row>
    <row r="635" spans="1:12" ht="14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</row>
    <row r="636" spans="1:12" ht="14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</row>
    <row r="637" spans="1:12" ht="14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</row>
    <row r="638" spans="1:12" ht="14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</row>
    <row r="639" spans="1:12" ht="14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</row>
    <row r="640" spans="1:12" ht="14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</row>
    <row r="641" spans="1:12" ht="14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</row>
    <row r="642" spans="1:12" ht="14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</row>
    <row r="643" spans="1:12" ht="14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</row>
    <row r="644" spans="1:12" ht="14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</row>
    <row r="645" spans="1:12" ht="14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</row>
    <row r="646" spans="1:12" ht="14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</row>
    <row r="647" spans="1:12" ht="14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</row>
    <row r="648" spans="1:12" ht="14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</row>
    <row r="649" spans="1:12" ht="14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</row>
    <row r="650" spans="1:12" ht="14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</row>
    <row r="651" spans="1:12" ht="14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</row>
    <row r="652" spans="1:12" ht="14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</row>
    <row r="653" spans="1:12" ht="14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</row>
    <row r="654" spans="1:12" ht="14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</row>
    <row r="655" spans="1:12" ht="14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</row>
    <row r="656" spans="1:12" ht="14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</row>
    <row r="657" spans="1:12" ht="14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</row>
    <row r="658" spans="1:12" ht="14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</row>
    <row r="659" spans="1:12" ht="14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</row>
    <row r="660" spans="1:12" ht="14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</row>
    <row r="661" spans="1:12" ht="14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</row>
    <row r="662" spans="1:12" ht="14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</row>
    <row r="663" spans="1:12" ht="14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</row>
    <row r="664" spans="1:12" ht="14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</row>
    <row r="665" spans="1:12" ht="14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</row>
    <row r="666" spans="1:12" ht="14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</row>
    <row r="667" spans="1:12" ht="14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</row>
    <row r="668" spans="1:12" ht="14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</row>
    <row r="669" spans="1:12" ht="14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</row>
    <row r="670" spans="1:12" ht="14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</row>
    <row r="671" spans="1:12" ht="14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</row>
    <row r="672" spans="1:12" ht="14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</row>
    <row r="673" spans="1:12" ht="14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</row>
    <row r="674" spans="1:12" ht="14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</row>
    <row r="675" spans="1:12" ht="14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</row>
    <row r="676" spans="1:12" ht="14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</row>
    <row r="677" spans="1:12" ht="14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</row>
    <row r="678" spans="1:12" ht="14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</row>
    <row r="679" spans="1:12" ht="14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</row>
    <row r="680" spans="1:12" ht="14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</row>
    <row r="681" spans="1:12" ht="14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</row>
    <row r="682" spans="1:12" ht="14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</row>
    <row r="683" spans="1:12" ht="14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</row>
    <row r="684" spans="1:12" ht="14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</row>
    <row r="685" spans="1:12" ht="14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</row>
    <row r="686" spans="1:12" ht="14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</row>
    <row r="687" spans="1:12" ht="14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</row>
    <row r="688" spans="1:12" ht="14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</row>
    <row r="689" spans="1:12" ht="14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</row>
    <row r="690" spans="1:12" ht="14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</row>
    <row r="691" spans="1:12" ht="14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</row>
    <row r="692" spans="1:12" ht="14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</row>
    <row r="693" spans="1:12" ht="14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</row>
    <row r="694" spans="1:12" ht="14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</row>
    <row r="695" spans="1:12" ht="14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</row>
    <row r="696" spans="1:12" ht="14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</row>
    <row r="697" spans="1:12" ht="14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</row>
    <row r="698" spans="1:12" ht="14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</row>
    <row r="699" spans="1:12" ht="14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</row>
    <row r="700" spans="1:12" ht="14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</row>
    <row r="701" spans="1:12" ht="14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</row>
  </sheetData>
  <sheetProtection/>
  <mergeCells count="14">
    <mergeCell ref="G25:H25"/>
    <mergeCell ref="E13:F13"/>
    <mergeCell ref="G13:H13"/>
    <mergeCell ref="G16:H16"/>
    <mergeCell ref="H21:H23"/>
    <mergeCell ref="A21:A23"/>
    <mergeCell ref="B21:B23"/>
    <mergeCell ref="C21:C23"/>
    <mergeCell ref="D21:G21"/>
    <mergeCell ref="A8:I8"/>
    <mergeCell ref="A2:I2"/>
    <mergeCell ref="D7:E7"/>
    <mergeCell ref="A14:A15"/>
    <mergeCell ref="B14:B15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76" r:id="rId2"/>
  <headerFooter alignWithMargins="0">
    <oddFooter>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875" style="0" customWidth="1"/>
    <col min="2" max="2" width="4.75390625" style="45" customWidth="1"/>
    <col min="3" max="3" width="4.75390625" style="0" customWidth="1"/>
    <col min="4" max="4" width="4.75390625" style="45" customWidth="1"/>
    <col min="5" max="5" width="4.75390625" style="0" customWidth="1"/>
    <col min="6" max="6" width="4.75390625" style="45" customWidth="1"/>
    <col min="7" max="7" width="4.75390625" style="0" customWidth="1"/>
    <col min="8" max="8" width="4.75390625" style="45" customWidth="1"/>
    <col min="9" max="9" width="4.75390625" style="0" customWidth="1"/>
    <col min="10" max="10" width="4.75390625" style="45" customWidth="1"/>
    <col min="11" max="11" width="4.75390625" style="0" customWidth="1"/>
    <col min="12" max="12" width="4.75390625" style="45" customWidth="1"/>
    <col min="13" max="13" width="4.75390625" style="0" customWidth="1"/>
    <col min="14" max="14" width="4.75390625" style="45" customWidth="1"/>
    <col min="15" max="15" width="4.75390625" style="0" customWidth="1"/>
  </cols>
  <sheetData>
    <row r="1" spans="1:2" ht="13.5">
      <c r="A1" s="28" t="s">
        <v>53</v>
      </c>
      <c r="B1" s="46"/>
    </row>
    <row r="2" spans="1:17" ht="17.25">
      <c r="A2" s="47" t="s">
        <v>108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ht="12" customHeight="1"/>
    <row r="4" spans="1:15" ht="23.25" customHeight="1">
      <c r="A4" s="69" t="s">
        <v>100</v>
      </c>
      <c r="B4" s="205" t="s">
        <v>101</v>
      </c>
      <c r="C4" s="205"/>
      <c r="D4" s="205" t="s">
        <v>102</v>
      </c>
      <c r="E4" s="205"/>
      <c r="F4" s="205" t="s">
        <v>103</v>
      </c>
      <c r="G4" s="205"/>
      <c r="H4" s="205" t="s">
        <v>104</v>
      </c>
      <c r="I4" s="205"/>
      <c r="J4" s="205" t="s">
        <v>27</v>
      </c>
      <c r="K4" s="205"/>
      <c r="L4" s="205" t="s">
        <v>105</v>
      </c>
      <c r="M4" s="206"/>
      <c r="N4" s="207" t="s">
        <v>106</v>
      </c>
      <c r="O4" s="144"/>
    </row>
    <row r="5" spans="1:15" ht="20.25" customHeight="1">
      <c r="A5" s="139" t="s">
        <v>174</v>
      </c>
      <c r="B5" s="133">
        <v>0</v>
      </c>
      <c r="C5" s="12" t="s">
        <v>107</v>
      </c>
      <c r="D5" s="13">
        <v>1</v>
      </c>
      <c r="E5" s="12" t="s">
        <v>107</v>
      </c>
      <c r="F5" s="13">
        <v>4</v>
      </c>
      <c r="G5" s="12" t="s">
        <v>107</v>
      </c>
      <c r="H5" s="13">
        <v>1</v>
      </c>
      <c r="I5" s="12" t="s">
        <v>107</v>
      </c>
      <c r="J5" s="13">
        <v>3</v>
      </c>
      <c r="K5" s="12" t="s">
        <v>107</v>
      </c>
      <c r="L5" s="13">
        <v>1</v>
      </c>
      <c r="M5" s="134" t="s">
        <v>107</v>
      </c>
      <c r="N5" s="13">
        <f>B5+D5+F5+H5+J5+L5</f>
        <v>10</v>
      </c>
      <c r="O5" s="12" t="s">
        <v>107</v>
      </c>
    </row>
    <row r="6" spans="1:15" ht="20.25" customHeight="1">
      <c r="A6" s="139">
        <v>12</v>
      </c>
      <c r="B6" s="133">
        <v>0</v>
      </c>
      <c r="C6" s="12" t="s">
        <v>107</v>
      </c>
      <c r="D6" s="13">
        <v>2</v>
      </c>
      <c r="E6" s="12" t="s">
        <v>107</v>
      </c>
      <c r="F6" s="13">
        <v>4</v>
      </c>
      <c r="G6" s="12" t="s">
        <v>107</v>
      </c>
      <c r="H6" s="13">
        <v>11</v>
      </c>
      <c r="I6" s="12" t="s">
        <v>107</v>
      </c>
      <c r="J6" s="13">
        <v>12</v>
      </c>
      <c r="K6" s="12" t="s">
        <v>107</v>
      </c>
      <c r="L6" s="13">
        <v>1</v>
      </c>
      <c r="M6" s="134" t="s">
        <v>107</v>
      </c>
      <c r="N6" s="13">
        <f aca="true" t="shared" si="0" ref="N6:N17">B6+D6+F6+H6+J6+L6</f>
        <v>30</v>
      </c>
      <c r="O6" s="12" t="s">
        <v>107</v>
      </c>
    </row>
    <row r="7" spans="1:15" ht="20.25" customHeight="1">
      <c r="A7" s="139">
        <v>13</v>
      </c>
      <c r="B7" s="133">
        <v>0</v>
      </c>
      <c r="C7" s="12" t="s">
        <v>107</v>
      </c>
      <c r="D7" s="13">
        <v>1</v>
      </c>
      <c r="E7" s="12" t="s">
        <v>107</v>
      </c>
      <c r="F7" s="13">
        <v>4</v>
      </c>
      <c r="G7" s="12" t="s">
        <v>107</v>
      </c>
      <c r="H7" s="13">
        <v>11</v>
      </c>
      <c r="I7" s="12" t="s">
        <v>107</v>
      </c>
      <c r="J7" s="13">
        <v>3</v>
      </c>
      <c r="K7" s="12" t="s">
        <v>107</v>
      </c>
      <c r="L7" s="13">
        <v>0</v>
      </c>
      <c r="M7" s="134" t="s">
        <v>107</v>
      </c>
      <c r="N7" s="13">
        <f t="shared" si="0"/>
        <v>19</v>
      </c>
      <c r="O7" s="12" t="s">
        <v>107</v>
      </c>
    </row>
    <row r="8" spans="1:15" ht="20.25" customHeight="1">
      <c r="A8" s="139">
        <v>14</v>
      </c>
      <c r="B8" s="133">
        <v>0</v>
      </c>
      <c r="C8" s="12" t="s">
        <v>107</v>
      </c>
      <c r="D8" s="13">
        <v>0</v>
      </c>
      <c r="E8" s="12" t="s">
        <v>107</v>
      </c>
      <c r="F8" s="13">
        <v>3</v>
      </c>
      <c r="G8" s="12" t="s">
        <v>107</v>
      </c>
      <c r="H8" s="13">
        <v>8</v>
      </c>
      <c r="I8" s="12" t="s">
        <v>107</v>
      </c>
      <c r="J8" s="13">
        <v>4</v>
      </c>
      <c r="K8" s="12" t="s">
        <v>107</v>
      </c>
      <c r="L8" s="13">
        <v>0</v>
      </c>
      <c r="M8" s="134" t="s">
        <v>107</v>
      </c>
      <c r="N8" s="13">
        <f t="shared" si="0"/>
        <v>15</v>
      </c>
      <c r="O8" s="12" t="s">
        <v>107</v>
      </c>
    </row>
    <row r="9" spans="1:15" ht="20.25" customHeight="1">
      <c r="A9" s="139">
        <v>15</v>
      </c>
      <c r="B9" s="133">
        <v>1</v>
      </c>
      <c r="C9" s="12" t="s">
        <v>107</v>
      </c>
      <c r="D9" s="13">
        <v>1</v>
      </c>
      <c r="E9" s="12" t="s">
        <v>107</v>
      </c>
      <c r="F9" s="13">
        <v>1</v>
      </c>
      <c r="G9" s="12" t="s">
        <v>107</v>
      </c>
      <c r="H9" s="13">
        <v>1</v>
      </c>
      <c r="I9" s="12" t="s">
        <v>107</v>
      </c>
      <c r="J9" s="13">
        <v>7</v>
      </c>
      <c r="K9" s="12" t="s">
        <v>107</v>
      </c>
      <c r="L9" s="13">
        <v>6</v>
      </c>
      <c r="M9" s="134" t="s">
        <v>107</v>
      </c>
      <c r="N9" s="13">
        <f t="shared" si="0"/>
        <v>17</v>
      </c>
      <c r="O9" s="12" t="s">
        <v>107</v>
      </c>
    </row>
    <row r="10" spans="1:15" ht="20.25" customHeight="1">
      <c r="A10" s="139">
        <v>16</v>
      </c>
      <c r="B10" s="133">
        <v>0</v>
      </c>
      <c r="C10" s="12" t="s">
        <v>107</v>
      </c>
      <c r="D10" s="13">
        <v>1</v>
      </c>
      <c r="E10" s="12" t="s">
        <v>107</v>
      </c>
      <c r="F10" s="13">
        <v>2</v>
      </c>
      <c r="G10" s="12" t="s">
        <v>107</v>
      </c>
      <c r="H10" s="13">
        <v>9</v>
      </c>
      <c r="I10" s="12" t="s">
        <v>107</v>
      </c>
      <c r="J10" s="13">
        <v>2</v>
      </c>
      <c r="K10" s="12" t="s">
        <v>107</v>
      </c>
      <c r="L10" s="13">
        <v>0</v>
      </c>
      <c r="M10" s="134" t="s">
        <v>107</v>
      </c>
      <c r="N10" s="13">
        <f t="shared" si="0"/>
        <v>14</v>
      </c>
      <c r="O10" s="12" t="s">
        <v>107</v>
      </c>
    </row>
    <row r="11" spans="1:15" ht="20.25" customHeight="1">
      <c r="A11" s="139">
        <v>17</v>
      </c>
      <c r="B11" s="133">
        <v>0</v>
      </c>
      <c r="C11" s="12" t="s">
        <v>107</v>
      </c>
      <c r="D11" s="13">
        <v>0</v>
      </c>
      <c r="E11" s="12" t="s">
        <v>107</v>
      </c>
      <c r="F11" s="13">
        <v>3</v>
      </c>
      <c r="G11" s="12" t="s">
        <v>107</v>
      </c>
      <c r="H11" s="13">
        <v>5</v>
      </c>
      <c r="I11" s="12" t="s">
        <v>107</v>
      </c>
      <c r="J11" s="13">
        <v>2</v>
      </c>
      <c r="K11" s="12" t="s">
        <v>107</v>
      </c>
      <c r="L11" s="13">
        <v>5</v>
      </c>
      <c r="M11" s="134" t="s">
        <v>107</v>
      </c>
      <c r="N11" s="13">
        <f t="shared" si="0"/>
        <v>15</v>
      </c>
      <c r="O11" s="12" t="s">
        <v>107</v>
      </c>
    </row>
    <row r="12" spans="1:15" ht="20.25" customHeight="1">
      <c r="A12" s="139">
        <v>18</v>
      </c>
      <c r="B12" s="133">
        <v>0</v>
      </c>
      <c r="C12" s="12" t="s">
        <v>107</v>
      </c>
      <c r="D12" s="13">
        <v>0</v>
      </c>
      <c r="E12" s="12" t="s">
        <v>107</v>
      </c>
      <c r="F12" s="13">
        <v>3</v>
      </c>
      <c r="G12" s="12" t="s">
        <v>107</v>
      </c>
      <c r="H12" s="13">
        <v>2</v>
      </c>
      <c r="I12" s="12" t="s">
        <v>107</v>
      </c>
      <c r="J12" s="13">
        <v>7</v>
      </c>
      <c r="K12" s="12" t="s">
        <v>107</v>
      </c>
      <c r="L12" s="13">
        <v>0</v>
      </c>
      <c r="M12" s="134" t="s">
        <v>107</v>
      </c>
      <c r="N12" s="13">
        <f t="shared" si="0"/>
        <v>12</v>
      </c>
      <c r="O12" s="12" t="s">
        <v>107</v>
      </c>
    </row>
    <row r="13" spans="1:15" ht="20.25" customHeight="1">
      <c r="A13" s="139">
        <v>19</v>
      </c>
      <c r="B13" s="133">
        <v>0</v>
      </c>
      <c r="C13" s="12" t="s">
        <v>107</v>
      </c>
      <c r="D13" s="13">
        <v>2</v>
      </c>
      <c r="E13" s="12" t="s">
        <v>107</v>
      </c>
      <c r="F13" s="13">
        <v>4</v>
      </c>
      <c r="G13" s="12" t="s">
        <v>107</v>
      </c>
      <c r="H13" s="13">
        <v>5</v>
      </c>
      <c r="I13" s="12" t="s">
        <v>107</v>
      </c>
      <c r="J13" s="13">
        <v>10</v>
      </c>
      <c r="K13" s="12" t="s">
        <v>107</v>
      </c>
      <c r="L13" s="13">
        <v>0</v>
      </c>
      <c r="M13" s="134" t="s">
        <v>107</v>
      </c>
      <c r="N13" s="13">
        <f t="shared" si="0"/>
        <v>21</v>
      </c>
      <c r="O13" s="12" t="s">
        <v>107</v>
      </c>
    </row>
    <row r="14" spans="1:15" ht="20.25" customHeight="1">
      <c r="A14" s="139">
        <v>20</v>
      </c>
      <c r="B14" s="133">
        <v>0</v>
      </c>
      <c r="C14" s="12" t="s">
        <v>107</v>
      </c>
      <c r="D14" s="13">
        <v>1</v>
      </c>
      <c r="E14" s="12" t="s">
        <v>107</v>
      </c>
      <c r="F14" s="13">
        <v>1</v>
      </c>
      <c r="G14" s="12" t="s">
        <v>107</v>
      </c>
      <c r="H14" s="13">
        <v>5</v>
      </c>
      <c r="I14" s="12" t="s">
        <v>107</v>
      </c>
      <c r="J14" s="13">
        <v>1</v>
      </c>
      <c r="K14" s="12" t="s">
        <v>107</v>
      </c>
      <c r="L14" s="13">
        <v>0</v>
      </c>
      <c r="M14" s="134" t="s">
        <v>107</v>
      </c>
      <c r="N14" s="13">
        <f t="shared" si="0"/>
        <v>8</v>
      </c>
      <c r="O14" s="12" t="s">
        <v>107</v>
      </c>
    </row>
    <row r="15" spans="1:15" ht="20.25" customHeight="1">
      <c r="A15" s="139">
        <v>21</v>
      </c>
      <c r="B15" s="133">
        <v>0</v>
      </c>
      <c r="C15" s="12" t="s">
        <v>107</v>
      </c>
      <c r="D15" s="13">
        <v>2</v>
      </c>
      <c r="E15" s="12" t="s">
        <v>107</v>
      </c>
      <c r="F15" s="13">
        <v>2</v>
      </c>
      <c r="G15" s="12" t="s">
        <v>107</v>
      </c>
      <c r="H15" s="13">
        <v>1</v>
      </c>
      <c r="I15" s="12" t="s">
        <v>107</v>
      </c>
      <c r="J15" s="13">
        <v>1</v>
      </c>
      <c r="K15" s="12" t="s">
        <v>107</v>
      </c>
      <c r="L15" s="13">
        <v>0</v>
      </c>
      <c r="M15" s="134" t="s">
        <v>107</v>
      </c>
      <c r="N15" s="13">
        <f t="shared" si="0"/>
        <v>6</v>
      </c>
      <c r="O15" s="12" t="s">
        <v>107</v>
      </c>
    </row>
    <row r="16" spans="1:15" ht="20.25" customHeight="1">
      <c r="A16" s="139">
        <v>22</v>
      </c>
      <c r="B16" s="133">
        <v>0</v>
      </c>
      <c r="C16" s="12" t="s">
        <v>107</v>
      </c>
      <c r="D16" s="13">
        <v>1</v>
      </c>
      <c r="E16" s="12" t="s">
        <v>107</v>
      </c>
      <c r="F16" s="13">
        <v>0</v>
      </c>
      <c r="G16" s="12" t="s">
        <v>107</v>
      </c>
      <c r="H16" s="13">
        <v>5</v>
      </c>
      <c r="I16" s="12" t="s">
        <v>107</v>
      </c>
      <c r="J16" s="13">
        <v>5</v>
      </c>
      <c r="K16" s="12" t="s">
        <v>107</v>
      </c>
      <c r="L16" s="13">
        <v>3</v>
      </c>
      <c r="M16" s="134" t="s">
        <v>107</v>
      </c>
      <c r="N16" s="13">
        <f t="shared" si="0"/>
        <v>14</v>
      </c>
      <c r="O16" s="12" t="s">
        <v>107</v>
      </c>
    </row>
    <row r="17" spans="1:15" ht="20.25" customHeight="1">
      <c r="A17" s="139">
        <v>23</v>
      </c>
      <c r="B17" s="133">
        <v>0</v>
      </c>
      <c r="C17" s="12" t="s">
        <v>107</v>
      </c>
      <c r="D17" s="13">
        <v>0</v>
      </c>
      <c r="E17" s="12" t="s">
        <v>107</v>
      </c>
      <c r="F17" s="13">
        <v>3</v>
      </c>
      <c r="G17" s="12" t="s">
        <v>107</v>
      </c>
      <c r="H17" s="13">
        <v>2</v>
      </c>
      <c r="I17" s="12" t="s">
        <v>107</v>
      </c>
      <c r="J17" s="13">
        <v>3</v>
      </c>
      <c r="K17" s="12" t="s">
        <v>107</v>
      </c>
      <c r="L17" s="13">
        <v>1</v>
      </c>
      <c r="M17" s="134" t="s">
        <v>107</v>
      </c>
      <c r="N17" s="13">
        <f t="shared" si="0"/>
        <v>9</v>
      </c>
      <c r="O17" s="12" t="s">
        <v>107</v>
      </c>
    </row>
    <row r="18" spans="1:15" ht="20.25" customHeight="1">
      <c r="A18" s="139">
        <v>24</v>
      </c>
      <c r="B18" s="133">
        <v>1</v>
      </c>
      <c r="C18" s="12" t="s">
        <v>107</v>
      </c>
      <c r="D18" s="13">
        <v>0</v>
      </c>
      <c r="E18" s="12" t="s">
        <v>107</v>
      </c>
      <c r="F18" s="13">
        <v>0</v>
      </c>
      <c r="G18" s="12" t="s">
        <v>107</v>
      </c>
      <c r="H18" s="13">
        <v>2</v>
      </c>
      <c r="I18" s="12" t="s">
        <v>107</v>
      </c>
      <c r="J18" s="13">
        <v>0</v>
      </c>
      <c r="K18" s="12" t="s">
        <v>107</v>
      </c>
      <c r="L18" s="13">
        <v>0</v>
      </c>
      <c r="M18" s="134" t="s">
        <v>107</v>
      </c>
      <c r="N18" s="13">
        <f>B18+D18+F18+H18+J18+L18</f>
        <v>3</v>
      </c>
      <c r="O18" s="12" t="s">
        <v>107</v>
      </c>
    </row>
    <row r="19" spans="1:15" ht="20.25" customHeight="1">
      <c r="A19" s="140">
        <v>25</v>
      </c>
      <c r="B19" s="135">
        <v>0</v>
      </c>
      <c r="C19" s="138" t="s">
        <v>107</v>
      </c>
      <c r="D19" s="137">
        <v>0</v>
      </c>
      <c r="E19" s="138" t="s">
        <v>107</v>
      </c>
      <c r="F19" s="137">
        <v>0</v>
      </c>
      <c r="G19" s="138" t="s">
        <v>107</v>
      </c>
      <c r="H19" s="137">
        <v>4</v>
      </c>
      <c r="I19" s="138" t="s">
        <v>107</v>
      </c>
      <c r="J19" s="137">
        <v>5</v>
      </c>
      <c r="K19" s="138" t="s">
        <v>107</v>
      </c>
      <c r="L19" s="137">
        <v>0</v>
      </c>
      <c r="M19" s="136" t="s">
        <v>107</v>
      </c>
      <c r="N19" s="137">
        <f>B19+D19+F19+H19+J19+L19</f>
        <v>9</v>
      </c>
      <c r="O19" s="138" t="s">
        <v>107</v>
      </c>
    </row>
    <row r="20" ht="13.5">
      <c r="O20" s="45" t="s">
        <v>13</v>
      </c>
    </row>
    <row r="21" ht="15" customHeight="1">
      <c r="A21" s="9" t="s">
        <v>109</v>
      </c>
    </row>
    <row r="22" ht="15" customHeight="1">
      <c r="A22" s="9" t="s">
        <v>153</v>
      </c>
    </row>
    <row r="24" ht="15" customHeight="1">
      <c r="A24" s="9" t="s">
        <v>134</v>
      </c>
    </row>
    <row r="25" ht="15" customHeight="1">
      <c r="A25" s="9" t="s">
        <v>135</v>
      </c>
    </row>
  </sheetData>
  <sheetProtection/>
  <mergeCells count="7">
    <mergeCell ref="J4:K4"/>
    <mergeCell ref="L4:M4"/>
    <mergeCell ref="N4:O4"/>
    <mergeCell ref="B4:C4"/>
    <mergeCell ref="D4:E4"/>
    <mergeCell ref="F4:G4"/>
    <mergeCell ref="H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2014-06-13T07:13:47Z</dcterms:created>
  <dcterms:modified xsi:type="dcterms:W3CDTF">2015-03-13T01:42:42Z</dcterms:modified>
  <cp:category/>
  <cp:version/>
  <cp:contentType/>
  <cp:contentStatus/>
</cp:coreProperties>
</file>