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1220" windowHeight="5880" activeTab="0"/>
  </bookViews>
  <sheets>
    <sheet name="8-3-1" sheetId="1" r:id="rId1"/>
    <sheet name="8-3-2" sheetId="2" r:id="rId2"/>
    <sheet name="8-3-3" sheetId="3" r:id="rId3"/>
    <sheet name="8-3-4" sheetId="4" r:id="rId4"/>
    <sheet name="8-3-5" sheetId="5" r:id="rId5"/>
  </sheets>
  <definedNames>
    <definedName name="_xlnm.Print_Area" localSheetId="0">'8-3-1'!$A$1:$O$42</definedName>
    <definedName name="_xlnm.Print_Area" localSheetId="1">'8-3-2'!$A$1:$Z$14</definedName>
    <definedName name="_xlnm.Print_Area" localSheetId="2">'8-3-3'!$A$1:$N$43</definedName>
    <definedName name="_xlnm.Print_Area" localSheetId="3">'8-3-4'!$A$1:$H$34</definedName>
    <definedName name="_xlnm.Print_Area" localSheetId="4">'8-3-5'!$A$1:$P$25</definedName>
  </definedNames>
  <calcPr fullCalcOnLoad="1"/>
</workbook>
</file>

<file path=xl/sharedStrings.xml><?xml version="1.0" encoding="utf-8"?>
<sst xmlns="http://schemas.openxmlformats.org/spreadsheetml/2006/main" count="379" uniqueCount="183">
  <si>
    <t>H.12</t>
  </si>
  <si>
    <t>H.13</t>
  </si>
  <si>
    <t>H.14</t>
  </si>
  <si>
    <t>新河岸川</t>
  </si>
  <si>
    <t>柳瀬川</t>
  </si>
  <si>
    <t>砂川堀</t>
  </si>
  <si>
    <t>－</t>
  </si>
  <si>
    <t>江川上流</t>
  </si>
  <si>
    <t>江川中流</t>
  </si>
  <si>
    <t>江川下流</t>
  </si>
  <si>
    <t>唐沢堀</t>
  </si>
  <si>
    <t>単位：(mg／ℓ)</t>
  </si>
  <si>
    <t>H.15</t>
  </si>
  <si>
    <t>資料：環境課</t>
  </si>
  <si>
    <t>H.16</t>
  </si>
  <si>
    <t>2以上</t>
  </si>
  <si>
    <t>5以上</t>
  </si>
  <si>
    <t>1 水質調査の結果（各年度平均値）</t>
  </si>
  <si>
    <t>H.17</t>
  </si>
  <si>
    <r>
      <t>8保健・衛生－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環　境</t>
    </r>
  </si>
  <si>
    <t>2 大気調査（二酸化窒素濃度調査）</t>
  </si>
  <si>
    <t>平成１３年度</t>
  </si>
  <si>
    <t>平成１４年度</t>
  </si>
  <si>
    <t>平成１５年度</t>
  </si>
  <si>
    <t>平成１６年度</t>
  </si>
  <si>
    <t>環境基準</t>
  </si>
  <si>
    <t>１２月</t>
  </si>
  <si>
    <t>８月</t>
  </si>
  <si>
    <t>バックグラウンド地点</t>
  </si>
  <si>
    <t>0.04～0.06</t>
  </si>
  <si>
    <t>主要交差点</t>
  </si>
  <si>
    <t xml:space="preserve"> </t>
  </si>
  <si>
    <t>13年度</t>
  </si>
  <si>
    <t>14年度</t>
  </si>
  <si>
    <t>15年度</t>
  </si>
  <si>
    <t>16年度</t>
  </si>
  <si>
    <t>17年度</t>
  </si>
  <si>
    <t>市役所屋上</t>
  </si>
  <si>
    <t>0.6以下</t>
  </si>
  <si>
    <t>水谷小学校</t>
  </si>
  <si>
    <t>東中学校</t>
  </si>
  <si>
    <t>水子貝塚公園</t>
  </si>
  <si>
    <t>調査年度</t>
  </si>
  <si>
    <t>調査地点</t>
  </si>
  <si>
    <t>調査結果</t>
  </si>
  <si>
    <t>関沢小学校</t>
  </si>
  <si>
    <t>水谷東小学校</t>
  </si>
  <si>
    <t>ふじみ野小学校</t>
  </si>
  <si>
    <t>注）　用語解説</t>
  </si>
  <si>
    <t>18年度</t>
  </si>
  <si>
    <t>H.18</t>
  </si>
  <si>
    <t>※バックグラウンド地点及び主要交差点の詳細は富士見市ホームページの「市の施策・計画・財政」の「環境調査の結果報告／環境課」のページをご覧下さい。</t>
  </si>
  <si>
    <t>ＢＯＤ</t>
  </si>
  <si>
    <t>8保健・衛生－3環　境</t>
  </si>
  <si>
    <t>3 ダイオキシン類調査</t>
  </si>
  <si>
    <t>大気調査</t>
  </si>
  <si>
    <t>単位：pg-TEQ/㎥</t>
  </si>
  <si>
    <t>調査地点</t>
  </si>
  <si>
    <t>土壌調査</t>
  </si>
  <si>
    <t>単位：pg-TEQ/g</t>
  </si>
  <si>
    <r>
      <t>pg-TEQ/g</t>
    </r>
    <r>
      <rPr>
        <sz val="10.5"/>
        <rFont val="ＭＳ Ｐゴシック"/>
        <family val="3"/>
      </rPr>
      <t xml:space="preserve">　： </t>
    </r>
    <r>
      <rPr>
        <sz val="12"/>
        <rFont val="ＭＳ Ｐゴシック"/>
        <family val="3"/>
      </rPr>
      <t>１グラムあたりのダイオキシン類の毒性</t>
    </r>
  </si>
  <si>
    <t>平成１７年度</t>
  </si>
  <si>
    <t>平成１８年度</t>
  </si>
  <si>
    <t>またはそれ以下</t>
  </si>
  <si>
    <t>pg-TEQ/㎥　： １立方メートルあたりのダイオキシン類の毒性</t>
  </si>
  <si>
    <t>19年度</t>
  </si>
  <si>
    <t>つるせ台小学校</t>
  </si>
  <si>
    <t>平成１９年度</t>
  </si>
  <si>
    <t>20年度</t>
  </si>
  <si>
    <t>1,000以下</t>
  </si>
  <si>
    <t>20年度</t>
  </si>
  <si>
    <t>平成２０年度</t>
  </si>
  <si>
    <t>平成２１年度</t>
  </si>
  <si>
    <t>21年度</t>
  </si>
  <si>
    <t>21年度</t>
  </si>
  <si>
    <t>H.22</t>
  </si>
  <si>
    <t>平成２２年度</t>
  </si>
  <si>
    <t>22年度</t>
  </si>
  <si>
    <t>調査河川</t>
  </si>
  <si>
    <t>H.19</t>
  </si>
  <si>
    <t>H.20</t>
  </si>
  <si>
    <t>H.21</t>
  </si>
  <si>
    <t>環境基準</t>
  </si>
  <si>
    <t>8以下</t>
  </si>
  <si>
    <t>5以下</t>
  </si>
  <si>
    <t>ＤＯ</t>
  </si>
  <si>
    <t>平成２３年度</t>
  </si>
  <si>
    <t>H.23</t>
  </si>
  <si>
    <t>23年度</t>
  </si>
  <si>
    <t>23年度</t>
  </si>
  <si>
    <t>鶴瀬西小学校</t>
  </si>
  <si>
    <t>針ヶ谷小学校</t>
  </si>
  <si>
    <t>勝瀬小学校</t>
  </si>
  <si>
    <t>鶴瀬小学校</t>
  </si>
  <si>
    <t>諏訪小学校</t>
  </si>
  <si>
    <t>みずほ台小学校</t>
  </si>
  <si>
    <t>本郷中学校</t>
  </si>
  <si>
    <t>平成２４年度</t>
  </si>
  <si>
    <t>24年度</t>
  </si>
  <si>
    <t>びん沼自然公園</t>
  </si>
  <si>
    <t>年度</t>
  </si>
  <si>
    <t>４月</t>
  </si>
  <si>
    <t>５月</t>
  </si>
  <si>
    <t>６月</t>
  </si>
  <si>
    <t>７月</t>
  </si>
  <si>
    <t>９月</t>
  </si>
  <si>
    <t>合計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</si>
  <si>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</si>
  <si>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</si>
  <si>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</si>
  <si>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</si>
  <si>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</si>
  <si>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</si>
  <si>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</si>
  <si>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</si>
  <si>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</si>
  <si>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</si>
  <si>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</si>
  <si>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</si>
  <si>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</si>
  <si>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</si>
  <si>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日</t>
  </si>
  <si>
    <t>5 光化学スモッグ注意報発令日数</t>
  </si>
  <si>
    <t>*  埼玉県から発令された光化学スモッグ注意報のうち、富士見市が</t>
  </si>
  <si>
    <t>4 自動車騒音常時監視</t>
  </si>
  <si>
    <t>調査路線</t>
  </si>
  <si>
    <t>№</t>
  </si>
  <si>
    <t>路線名</t>
  </si>
  <si>
    <t>始点</t>
  </si>
  <si>
    <t>終点</t>
  </si>
  <si>
    <t>三芳町・富士見市境</t>
  </si>
  <si>
    <t>志木市・富士見市境</t>
  </si>
  <si>
    <t>※原則２車線以上を有する道路が対象となり、実施計画に基づき対象路線の測定を行っています。</t>
  </si>
  <si>
    <t>測定結果</t>
  </si>
  <si>
    <t>単位：(db)</t>
  </si>
  <si>
    <t>時間区分</t>
  </si>
  <si>
    <t>環境基準との比較</t>
  </si>
  <si>
    <t>要請限度との比較</t>
  </si>
  <si>
    <t>昼間</t>
  </si>
  <si>
    <t>○</t>
  </si>
  <si>
    <t>夜間</t>
  </si>
  <si>
    <t>※№2と№3につきましては、№1の調査結果を準用しています。</t>
  </si>
  <si>
    <t>面的評価結果</t>
  </si>
  <si>
    <t>評価対象住居戸数（戸）</t>
  </si>
  <si>
    <t>環境基準達成数（戸）</t>
  </si>
  <si>
    <t>環境基準達成率（％）</t>
  </si>
  <si>
    <t>昼○</t>
  </si>
  <si>
    <t>夜○</t>
  </si>
  <si>
    <t>夜×</t>
  </si>
  <si>
    <t>昼×</t>
  </si>
  <si>
    <t>‐</t>
  </si>
  <si>
    <t>※№3につきましては、対象戸数が0戸であるため、環境基準達成率は算出できません。</t>
  </si>
  <si>
    <t>※環境に関する詳細データは富士見市ホームページ内</t>
  </si>
  <si>
    <r>
      <t>トップページより</t>
    </r>
    <r>
      <rPr>
        <b/>
        <sz val="12"/>
        <rFont val="ＭＳ Ｐゴシック"/>
        <family val="3"/>
      </rPr>
      <t>「市政・まちづくり」⇒「環境」⇒「環境調査の結果報告」</t>
    </r>
    <r>
      <rPr>
        <sz val="12"/>
        <rFont val="ＭＳ Ｐゴシック"/>
        <family val="3"/>
      </rPr>
      <t>にも掲載しています。</t>
    </r>
  </si>
  <si>
    <t>ＢＯＤ：水中の微生物が、水中の汚れ等の有機物を分解するために使う酸素の量です。</t>
  </si>
  <si>
    <t>　　　　ＢＯＤが多いほど水が汚れていることを示します。</t>
  </si>
  <si>
    <t>　　　　消費され、少なくなります。</t>
  </si>
  <si>
    <t>ＤＯ　：水中の酸素の量です。ＢＯＤの説明にあるように、水が汚れているほど水中の酸素が</t>
  </si>
  <si>
    <t>　　　　したがって、水中の酸素の量が多いほど、その水はきれいだと言えます。</t>
  </si>
  <si>
    <t>環境基準が適用される河川は、新河岸川・柳瀬川のみです。</t>
  </si>
  <si>
    <t>平成16年度から新河岸川及び柳瀬川の水域類型指定が新河岸川（Ｄ類型）・柳瀬川（Ｃ類型）に変更されました。</t>
  </si>
  <si>
    <t>平成15年度までの新河岸川・柳瀬川は、Ｅ類型指定となります。</t>
  </si>
  <si>
    <t>Ｅ類型環境基準値：ＢＯＤ　10mg/ℓ以下、ＤＯ　2 mg/ℓ以上</t>
  </si>
  <si>
    <t>注） 用語解説</t>
  </si>
  <si>
    <r>
      <t>トップページより</t>
    </r>
    <r>
      <rPr>
        <b/>
        <sz val="12"/>
        <rFont val="ＭＳ ゴシック"/>
        <family val="3"/>
      </rPr>
      <t>「市政・まちづくり」⇒「環境」⇒「環境調査の結果報告」</t>
    </r>
    <r>
      <rPr>
        <sz val="12"/>
        <rFont val="ＭＳ ゴシック"/>
        <family val="3"/>
      </rPr>
      <t>にも掲載しています。</t>
    </r>
  </si>
  <si>
    <t>24年度</t>
  </si>
  <si>
    <t>-</t>
  </si>
  <si>
    <t>16年度</t>
  </si>
  <si>
    <t>19年度</t>
  </si>
  <si>
    <t>22年度</t>
  </si>
  <si>
    <t>延長距離(km)</t>
  </si>
  <si>
    <t>一般国道254号</t>
  </si>
  <si>
    <t>一般国道463号</t>
  </si>
  <si>
    <t>　　属する県南西部地域への発令状況</t>
  </si>
  <si>
    <t>H.24</t>
  </si>
  <si>
    <t>調査河川</t>
  </si>
  <si>
    <t>H.19</t>
  </si>
  <si>
    <t>H.20</t>
  </si>
  <si>
    <t>H.21</t>
  </si>
  <si>
    <t>H.24</t>
  </si>
  <si>
    <t>環境基準</t>
  </si>
  <si>
    <t>※１８年度から上沢小学校は統合により、つるせ台小学校に名称変更となりました。</t>
  </si>
  <si>
    <t>※市役所屋上は埼玉県、その他の地点は富士見市が調査を行っています。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</si>
</sst>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0_ "/>
    <numFmt numFmtId="183" formatCode="0.000_ "/>
    <numFmt numFmtId="184" formatCode="0.000_);[Red]\(0.000\)"/>
    <numFmt numFmtId="185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15" xfId="0" applyNumberFormat="1" applyFont="1" applyBorder="1" applyAlignment="1">
      <alignment horizontal="center" vertical="center"/>
    </xf>
    <xf numFmtId="185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183" fontId="4" fillId="0" borderId="11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5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top"/>
    </xf>
    <xf numFmtId="0" fontId="4" fillId="0" borderId="34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181" fontId="4" fillId="0" borderId="11" xfId="0" applyNumberFormat="1" applyFont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1"/>
    </xf>
    <xf numFmtId="181" fontId="4" fillId="0" borderId="39" xfId="0" applyNumberFormat="1" applyFont="1" applyBorder="1" applyAlignment="1">
      <alignment horizontal="center" vertical="center"/>
    </xf>
    <xf numFmtId="181" fontId="4" fillId="0" borderId="39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181" fontId="4" fillId="0" borderId="13" xfId="0" applyNumberFormat="1" applyFont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indent="1"/>
    </xf>
    <xf numFmtId="181" fontId="4" fillId="0" borderId="15" xfId="0" applyNumberFormat="1" applyFont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182" fontId="4" fillId="0" borderId="54" xfId="0" applyNumberFormat="1" applyFont="1" applyFill="1" applyBorder="1" applyAlignment="1">
      <alignment horizontal="center" vertical="center"/>
    </xf>
    <xf numFmtId="182" fontId="4" fillId="0" borderId="55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top" wrapText="1"/>
    </xf>
    <xf numFmtId="0" fontId="4" fillId="0" borderId="5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top"/>
    </xf>
    <xf numFmtId="0" fontId="4" fillId="0" borderId="57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8</xdr:col>
      <xdr:colOff>485775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47650"/>
          <a:ext cx="521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消費され、少なくなります。したがって、水中の酸素の量が多いほど、その水はきれいだと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71450"/>
          <a:ext cx="5610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消費され、少なくなります。したがって、水中の酸素の量が多いほど、その水はきれいだと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71450"/>
          <a:ext cx="842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消費され、少なくなります。したがって、水中の酸素の量が多いほど、その水はきれいだと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12" width="6.375" style="1" customWidth="1"/>
    <col min="13" max="14" width="6.375" style="62" customWidth="1"/>
    <col min="15" max="16384" width="9.00390625" style="1" customWidth="1"/>
  </cols>
  <sheetData>
    <row r="1" spans="1:15" s="4" customFormat="1" ht="18" customHeight="1">
      <c r="A1" s="48" t="s">
        <v>53</v>
      </c>
      <c r="B1" s="3"/>
      <c r="C1" s="3"/>
      <c r="D1" s="14"/>
      <c r="E1" s="14"/>
      <c r="F1" s="14"/>
      <c r="G1" s="14"/>
      <c r="H1" s="14"/>
      <c r="I1" s="14"/>
      <c r="J1" s="14"/>
      <c r="K1" s="14"/>
      <c r="L1" s="14"/>
      <c r="M1" s="57"/>
      <c r="N1" s="57"/>
      <c r="O1" s="5"/>
    </row>
    <row r="2" spans="1:14" ht="17.25">
      <c r="A2" s="130" t="s">
        <v>17</v>
      </c>
      <c r="B2" s="130"/>
      <c r="C2" s="130"/>
      <c r="D2" s="130"/>
      <c r="E2" s="130"/>
      <c r="F2" s="130"/>
      <c r="G2" s="130"/>
      <c r="H2" s="130"/>
      <c r="I2" s="130"/>
      <c r="J2" s="130"/>
      <c r="K2" s="36"/>
      <c r="L2" s="36"/>
      <c r="M2" s="58"/>
      <c r="N2" s="58"/>
    </row>
    <row r="3" spans="1:15" s="51" customFormat="1" ht="15" thickBot="1">
      <c r="A3" s="7" t="s">
        <v>52</v>
      </c>
      <c r="B3" s="48"/>
      <c r="C3" s="48"/>
      <c r="D3" s="48"/>
      <c r="E3" s="48"/>
      <c r="F3" s="49"/>
      <c r="G3" s="50"/>
      <c r="H3" s="48"/>
      <c r="I3" s="48"/>
      <c r="J3" s="49"/>
      <c r="K3" s="49"/>
      <c r="L3" s="49"/>
      <c r="M3" s="59"/>
      <c r="N3" s="59"/>
      <c r="O3" s="11" t="s">
        <v>11</v>
      </c>
    </row>
    <row r="4" spans="1:15" s="51" customFormat="1" ht="37.5" customHeight="1">
      <c r="A4" s="105" t="s">
        <v>78</v>
      </c>
      <c r="B4" s="82" t="s">
        <v>0</v>
      </c>
      <c r="C4" s="82" t="s">
        <v>1</v>
      </c>
      <c r="D4" s="82" t="s">
        <v>2</v>
      </c>
      <c r="E4" s="82" t="s">
        <v>12</v>
      </c>
      <c r="F4" s="82" t="s">
        <v>14</v>
      </c>
      <c r="G4" s="82" t="s">
        <v>18</v>
      </c>
      <c r="H4" s="82" t="s">
        <v>50</v>
      </c>
      <c r="I4" s="82" t="s">
        <v>79</v>
      </c>
      <c r="J4" s="82" t="s">
        <v>80</v>
      </c>
      <c r="K4" s="82" t="s">
        <v>81</v>
      </c>
      <c r="L4" s="82" t="s">
        <v>75</v>
      </c>
      <c r="M4" s="83" t="s">
        <v>87</v>
      </c>
      <c r="N4" s="83" t="s">
        <v>174</v>
      </c>
      <c r="O4" s="84" t="s">
        <v>82</v>
      </c>
    </row>
    <row r="5" spans="1:15" s="51" customFormat="1" ht="15.75" customHeight="1">
      <c r="A5" s="106" t="s">
        <v>3</v>
      </c>
      <c r="B5" s="107">
        <v>3.4</v>
      </c>
      <c r="C5" s="107">
        <v>3.6</v>
      </c>
      <c r="D5" s="107">
        <v>3.4</v>
      </c>
      <c r="E5" s="107">
        <v>2.3</v>
      </c>
      <c r="F5" s="107">
        <v>2.5</v>
      </c>
      <c r="G5" s="108">
        <v>2.8</v>
      </c>
      <c r="H5" s="108">
        <v>2.2</v>
      </c>
      <c r="I5" s="108">
        <v>2.2</v>
      </c>
      <c r="J5" s="108">
        <v>1.7</v>
      </c>
      <c r="K5" s="108">
        <v>1.6</v>
      </c>
      <c r="L5" s="109">
        <v>2.1</v>
      </c>
      <c r="M5" s="108">
        <f>(1.8+2.4)/2</f>
        <v>2.1</v>
      </c>
      <c r="N5" s="109">
        <v>1.4</v>
      </c>
      <c r="O5" s="79" t="s">
        <v>83</v>
      </c>
    </row>
    <row r="6" spans="1:15" s="51" customFormat="1" ht="15.75" customHeight="1">
      <c r="A6" s="110" t="s">
        <v>4</v>
      </c>
      <c r="B6" s="111">
        <v>3.6</v>
      </c>
      <c r="C6" s="111">
        <v>3.7</v>
      </c>
      <c r="D6" s="111">
        <v>3</v>
      </c>
      <c r="E6" s="111">
        <v>2.5</v>
      </c>
      <c r="F6" s="111">
        <v>3.3</v>
      </c>
      <c r="G6" s="112">
        <v>1.5</v>
      </c>
      <c r="H6" s="112">
        <v>1.8</v>
      </c>
      <c r="I6" s="112">
        <v>2.9</v>
      </c>
      <c r="J6" s="112">
        <v>2.4</v>
      </c>
      <c r="K6" s="112">
        <v>2.4</v>
      </c>
      <c r="L6" s="113">
        <v>2</v>
      </c>
      <c r="M6" s="112">
        <f>(1.6+2.6)/2</f>
        <v>2.1</v>
      </c>
      <c r="N6" s="113">
        <v>1.3</v>
      </c>
      <c r="O6" s="79" t="s">
        <v>84</v>
      </c>
    </row>
    <row r="7" spans="1:15" s="51" customFormat="1" ht="15.75" customHeight="1">
      <c r="A7" s="106" t="s">
        <v>5</v>
      </c>
      <c r="B7" s="107">
        <v>4.3</v>
      </c>
      <c r="C7" s="107">
        <v>4.2</v>
      </c>
      <c r="D7" s="107">
        <v>3.4</v>
      </c>
      <c r="E7" s="107">
        <v>2.7</v>
      </c>
      <c r="F7" s="107">
        <v>3.7</v>
      </c>
      <c r="G7" s="108">
        <v>5.1</v>
      </c>
      <c r="H7" s="108">
        <v>2.6</v>
      </c>
      <c r="I7" s="108">
        <v>3.8</v>
      </c>
      <c r="J7" s="108">
        <v>2.1</v>
      </c>
      <c r="K7" s="108">
        <v>2.8</v>
      </c>
      <c r="L7" s="109">
        <f>(3.2+1.3)/2</f>
        <v>2.25</v>
      </c>
      <c r="M7" s="109">
        <f>(2+2.9)/2</f>
        <v>2.45</v>
      </c>
      <c r="N7" s="109">
        <v>2.5</v>
      </c>
      <c r="O7" s="133" t="s">
        <v>6</v>
      </c>
    </row>
    <row r="8" spans="1:15" s="51" customFormat="1" ht="15.75" customHeight="1">
      <c r="A8" s="114" t="s">
        <v>7</v>
      </c>
      <c r="B8" s="115">
        <v>0.9</v>
      </c>
      <c r="C8" s="115">
        <v>1.2</v>
      </c>
      <c r="D8" s="115">
        <v>0.9</v>
      </c>
      <c r="E8" s="115">
        <v>2.9</v>
      </c>
      <c r="F8" s="115">
        <v>0.5</v>
      </c>
      <c r="G8" s="116">
        <v>0.5</v>
      </c>
      <c r="H8" s="116">
        <v>2.3</v>
      </c>
      <c r="I8" s="116">
        <v>1.4</v>
      </c>
      <c r="J8" s="116">
        <v>0.8</v>
      </c>
      <c r="K8" s="116">
        <v>0.6</v>
      </c>
      <c r="L8" s="113">
        <f>(1.2+1.3)/2</f>
        <v>1.25</v>
      </c>
      <c r="M8" s="113">
        <f>(0.8+0.6)/2</f>
        <v>0.7</v>
      </c>
      <c r="N8" s="113">
        <v>0.5</v>
      </c>
      <c r="O8" s="133"/>
    </row>
    <row r="9" spans="1:15" s="51" customFormat="1" ht="15.75" customHeight="1">
      <c r="A9" s="114" t="s">
        <v>8</v>
      </c>
      <c r="B9" s="115">
        <v>2.9</v>
      </c>
      <c r="C9" s="115">
        <v>2.7</v>
      </c>
      <c r="D9" s="115">
        <v>4.1</v>
      </c>
      <c r="E9" s="115">
        <v>2.3</v>
      </c>
      <c r="F9" s="115">
        <v>3.2</v>
      </c>
      <c r="G9" s="116">
        <v>2.5</v>
      </c>
      <c r="H9" s="116">
        <v>4.2</v>
      </c>
      <c r="I9" s="116">
        <v>1.9</v>
      </c>
      <c r="J9" s="116">
        <v>1.1</v>
      </c>
      <c r="K9" s="116">
        <v>1.8</v>
      </c>
      <c r="L9" s="113">
        <f>(1.6+1.8)/2</f>
        <v>1.7000000000000002</v>
      </c>
      <c r="M9" s="113">
        <f>(1.6+1.7)/2</f>
        <v>1.65</v>
      </c>
      <c r="N9" s="113">
        <v>0.8</v>
      </c>
      <c r="O9" s="133"/>
    </row>
    <row r="10" spans="1:15" s="51" customFormat="1" ht="15.75" customHeight="1">
      <c r="A10" s="114" t="s">
        <v>9</v>
      </c>
      <c r="B10" s="115">
        <v>4.8</v>
      </c>
      <c r="C10" s="115">
        <v>4</v>
      </c>
      <c r="D10" s="115">
        <v>3.9</v>
      </c>
      <c r="E10" s="115">
        <v>3.5</v>
      </c>
      <c r="F10" s="115">
        <v>3.5</v>
      </c>
      <c r="G10" s="116">
        <v>2.8</v>
      </c>
      <c r="H10" s="116">
        <v>2.7</v>
      </c>
      <c r="I10" s="116">
        <v>2.9</v>
      </c>
      <c r="J10" s="116">
        <v>2.1</v>
      </c>
      <c r="K10" s="116">
        <v>1.9</v>
      </c>
      <c r="L10" s="113">
        <f>(2.4+2.1)/2</f>
        <v>2.25</v>
      </c>
      <c r="M10" s="113">
        <f>(1.4+1.8)/2</f>
        <v>1.6</v>
      </c>
      <c r="N10" s="113">
        <v>1.2</v>
      </c>
      <c r="O10" s="133"/>
    </row>
    <row r="11" spans="1:15" s="51" customFormat="1" ht="15.75" customHeight="1" thickBot="1">
      <c r="A11" s="117" t="s">
        <v>10</v>
      </c>
      <c r="B11" s="118">
        <v>5.7</v>
      </c>
      <c r="C11" s="118">
        <v>9.5</v>
      </c>
      <c r="D11" s="118">
        <v>14</v>
      </c>
      <c r="E11" s="118">
        <v>10</v>
      </c>
      <c r="F11" s="118">
        <v>5.4</v>
      </c>
      <c r="G11" s="119">
        <v>45.9</v>
      </c>
      <c r="H11" s="119">
        <v>5.2</v>
      </c>
      <c r="I11" s="119">
        <v>4.7</v>
      </c>
      <c r="J11" s="119">
        <v>3.5</v>
      </c>
      <c r="K11" s="119">
        <v>6.7</v>
      </c>
      <c r="L11" s="119">
        <f>(4.4+3.1)/2</f>
        <v>3.75</v>
      </c>
      <c r="M11" s="119">
        <f>(2.4+5.2)/2</f>
        <v>3.8</v>
      </c>
      <c r="N11" s="120">
        <v>3.3</v>
      </c>
      <c r="O11" s="134"/>
    </row>
    <row r="12" spans="1:15" s="51" customFormat="1" ht="21" customHeight="1">
      <c r="A12" s="121"/>
      <c r="B12" s="12"/>
      <c r="C12" s="12"/>
      <c r="D12" s="12"/>
      <c r="E12" s="12"/>
      <c r="F12" s="12"/>
      <c r="G12" s="122"/>
      <c r="H12" s="122"/>
      <c r="I12" s="123"/>
      <c r="J12" s="9"/>
      <c r="K12" s="9"/>
      <c r="L12" s="9"/>
      <c r="M12" s="64"/>
      <c r="N12" s="64"/>
      <c r="O12" s="13" t="s">
        <v>13</v>
      </c>
    </row>
    <row r="13" spans="1:15" s="51" customFormat="1" ht="13.5">
      <c r="A13" s="52"/>
      <c r="B13" s="53"/>
      <c r="C13" s="53"/>
      <c r="D13" s="53"/>
      <c r="E13" s="53"/>
      <c r="F13" s="53"/>
      <c r="G13" s="53"/>
      <c r="H13" s="53"/>
      <c r="I13" s="55"/>
      <c r="J13" s="54"/>
      <c r="K13" s="54"/>
      <c r="L13" s="54"/>
      <c r="M13" s="60"/>
      <c r="N13" s="60"/>
      <c r="O13" s="54"/>
    </row>
    <row r="14" spans="1:15" s="51" customFormat="1" ht="15" thickBot="1">
      <c r="A14" s="7" t="s">
        <v>85</v>
      </c>
      <c r="B14" s="122"/>
      <c r="C14" s="122"/>
      <c r="D14" s="122"/>
      <c r="E14" s="122"/>
      <c r="F14" s="122"/>
      <c r="G14" s="122"/>
      <c r="H14" s="124"/>
      <c r="I14" s="125"/>
      <c r="J14" s="9"/>
      <c r="K14" s="9"/>
      <c r="L14" s="9"/>
      <c r="M14" s="64"/>
      <c r="N14" s="64"/>
      <c r="O14" s="11" t="s">
        <v>11</v>
      </c>
    </row>
    <row r="15" spans="1:15" s="51" customFormat="1" ht="37.5" customHeight="1">
      <c r="A15" s="105" t="s">
        <v>175</v>
      </c>
      <c r="B15" s="82" t="s">
        <v>0</v>
      </c>
      <c r="C15" s="82" t="s">
        <v>1</v>
      </c>
      <c r="D15" s="82" t="s">
        <v>2</v>
      </c>
      <c r="E15" s="82" t="s">
        <v>12</v>
      </c>
      <c r="F15" s="82" t="s">
        <v>14</v>
      </c>
      <c r="G15" s="83" t="s">
        <v>18</v>
      </c>
      <c r="H15" s="83" t="s">
        <v>50</v>
      </c>
      <c r="I15" s="83" t="s">
        <v>176</v>
      </c>
      <c r="J15" s="83" t="s">
        <v>177</v>
      </c>
      <c r="K15" s="83" t="s">
        <v>178</v>
      </c>
      <c r="L15" s="83" t="s">
        <v>75</v>
      </c>
      <c r="M15" s="83" t="s">
        <v>87</v>
      </c>
      <c r="N15" s="83" t="s">
        <v>179</v>
      </c>
      <c r="O15" s="84" t="s">
        <v>180</v>
      </c>
    </row>
    <row r="16" spans="1:15" s="51" customFormat="1" ht="15.75" customHeight="1">
      <c r="A16" s="106" t="s">
        <v>3</v>
      </c>
      <c r="B16" s="107">
        <v>6.4</v>
      </c>
      <c r="C16" s="107">
        <v>6</v>
      </c>
      <c r="D16" s="107">
        <v>6</v>
      </c>
      <c r="E16" s="107">
        <v>7</v>
      </c>
      <c r="F16" s="107">
        <v>8.2</v>
      </c>
      <c r="G16" s="108">
        <v>7.5</v>
      </c>
      <c r="H16" s="108">
        <v>6.6</v>
      </c>
      <c r="I16" s="108">
        <v>6.9</v>
      </c>
      <c r="J16" s="108">
        <v>7.6</v>
      </c>
      <c r="K16" s="108">
        <v>6.7</v>
      </c>
      <c r="L16" s="109">
        <v>7.8</v>
      </c>
      <c r="M16" s="108">
        <f>(6.8+7.8)/2</f>
        <v>7.3</v>
      </c>
      <c r="N16" s="109">
        <v>7.5</v>
      </c>
      <c r="O16" s="79" t="s">
        <v>15</v>
      </c>
    </row>
    <row r="17" spans="1:15" s="51" customFormat="1" ht="15.75" customHeight="1">
      <c r="A17" s="110" t="s">
        <v>4</v>
      </c>
      <c r="B17" s="111">
        <v>7.8</v>
      </c>
      <c r="C17" s="111">
        <v>8.3</v>
      </c>
      <c r="D17" s="111">
        <v>7.9</v>
      </c>
      <c r="E17" s="111">
        <v>8</v>
      </c>
      <c r="F17" s="111">
        <v>8.2</v>
      </c>
      <c r="G17" s="112">
        <v>8.3</v>
      </c>
      <c r="H17" s="112">
        <v>7.7</v>
      </c>
      <c r="I17" s="112">
        <v>8.1</v>
      </c>
      <c r="J17" s="112">
        <v>8.5</v>
      </c>
      <c r="K17" s="112">
        <v>8.2</v>
      </c>
      <c r="L17" s="113">
        <v>9.8</v>
      </c>
      <c r="M17" s="112">
        <f>(7.4+10)/2</f>
        <v>8.7</v>
      </c>
      <c r="N17" s="113">
        <v>9.9</v>
      </c>
      <c r="O17" s="79" t="s">
        <v>16</v>
      </c>
    </row>
    <row r="18" spans="1:15" s="51" customFormat="1" ht="15.75" customHeight="1">
      <c r="A18" s="106" t="s">
        <v>5</v>
      </c>
      <c r="B18" s="107">
        <v>7.6</v>
      </c>
      <c r="C18" s="107">
        <v>7.2</v>
      </c>
      <c r="D18" s="107">
        <v>7</v>
      </c>
      <c r="E18" s="107">
        <v>7.5</v>
      </c>
      <c r="F18" s="107">
        <v>10</v>
      </c>
      <c r="G18" s="108">
        <v>7.7</v>
      </c>
      <c r="H18" s="108">
        <v>8.4</v>
      </c>
      <c r="I18" s="108">
        <v>7.3</v>
      </c>
      <c r="J18" s="108">
        <v>8.8</v>
      </c>
      <c r="K18" s="108">
        <v>7.7</v>
      </c>
      <c r="L18" s="109">
        <f>(13+8.1)/2</f>
        <v>10.55</v>
      </c>
      <c r="M18" s="109">
        <f>(10+9)/2</f>
        <v>9.5</v>
      </c>
      <c r="N18" s="109">
        <v>8.7</v>
      </c>
      <c r="O18" s="133" t="s">
        <v>6</v>
      </c>
    </row>
    <row r="19" spans="1:15" s="51" customFormat="1" ht="15.75" customHeight="1">
      <c r="A19" s="114" t="s">
        <v>7</v>
      </c>
      <c r="B19" s="115">
        <v>8.4</v>
      </c>
      <c r="C19" s="115">
        <v>9.9</v>
      </c>
      <c r="D19" s="115">
        <v>11</v>
      </c>
      <c r="E19" s="115">
        <v>8.3</v>
      </c>
      <c r="F19" s="115">
        <v>8.9</v>
      </c>
      <c r="G19" s="116">
        <v>11.4</v>
      </c>
      <c r="H19" s="116">
        <v>8.8</v>
      </c>
      <c r="I19" s="116">
        <v>8.7</v>
      </c>
      <c r="J19" s="116">
        <v>9.9</v>
      </c>
      <c r="K19" s="116">
        <v>10</v>
      </c>
      <c r="L19" s="113">
        <f>(12+8.7)/2</f>
        <v>10.35</v>
      </c>
      <c r="M19" s="113">
        <f>(13+10)/2</f>
        <v>11.5</v>
      </c>
      <c r="N19" s="113">
        <v>13.9</v>
      </c>
      <c r="O19" s="133"/>
    </row>
    <row r="20" spans="1:15" s="51" customFormat="1" ht="15.75" customHeight="1">
      <c r="A20" s="114" t="s">
        <v>8</v>
      </c>
      <c r="B20" s="115">
        <v>7.7</v>
      </c>
      <c r="C20" s="115">
        <v>6.9</v>
      </c>
      <c r="D20" s="115">
        <v>6.4</v>
      </c>
      <c r="E20" s="115">
        <v>7</v>
      </c>
      <c r="F20" s="115">
        <v>6.8</v>
      </c>
      <c r="G20" s="116">
        <v>7.6</v>
      </c>
      <c r="H20" s="116">
        <v>8.3</v>
      </c>
      <c r="I20" s="116">
        <v>7.3</v>
      </c>
      <c r="J20" s="116">
        <v>8.9</v>
      </c>
      <c r="K20" s="116">
        <v>6.9</v>
      </c>
      <c r="L20" s="113">
        <f>(9.7+8.9)/2</f>
        <v>9.3</v>
      </c>
      <c r="M20" s="113">
        <f>(10+8)/2</f>
        <v>9</v>
      </c>
      <c r="N20" s="113">
        <v>9.7</v>
      </c>
      <c r="O20" s="133"/>
    </row>
    <row r="21" spans="1:15" s="51" customFormat="1" ht="15.75" customHeight="1">
      <c r="A21" s="114" t="s">
        <v>9</v>
      </c>
      <c r="B21" s="115">
        <v>8.7</v>
      </c>
      <c r="C21" s="115">
        <v>10</v>
      </c>
      <c r="D21" s="115">
        <v>10</v>
      </c>
      <c r="E21" s="115">
        <v>9.6</v>
      </c>
      <c r="F21" s="115">
        <v>12</v>
      </c>
      <c r="G21" s="116">
        <v>12</v>
      </c>
      <c r="H21" s="116">
        <v>11.9</v>
      </c>
      <c r="I21" s="116">
        <v>10.5</v>
      </c>
      <c r="J21" s="116">
        <v>13</v>
      </c>
      <c r="K21" s="116">
        <v>11</v>
      </c>
      <c r="L21" s="113">
        <f>(18+14)/2</f>
        <v>16</v>
      </c>
      <c r="M21" s="113">
        <f>(15+14)/2</f>
        <v>14.5</v>
      </c>
      <c r="N21" s="113">
        <v>15</v>
      </c>
      <c r="O21" s="133"/>
    </row>
    <row r="22" spans="1:15" s="51" customFormat="1" ht="15.75" customHeight="1" thickBot="1">
      <c r="A22" s="117" t="s">
        <v>10</v>
      </c>
      <c r="B22" s="118">
        <v>4.3</v>
      </c>
      <c r="C22" s="118">
        <v>2.3</v>
      </c>
      <c r="D22" s="118">
        <v>1.9</v>
      </c>
      <c r="E22" s="118">
        <v>3.2</v>
      </c>
      <c r="F22" s="118">
        <v>4.3</v>
      </c>
      <c r="G22" s="119">
        <v>1.6</v>
      </c>
      <c r="H22" s="119">
        <v>4.6</v>
      </c>
      <c r="I22" s="119">
        <v>4.3</v>
      </c>
      <c r="J22" s="119">
        <v>4.2</v>
      </c>
      <c r="K22" s="119">
        <v>3.8</v>
      </c>
      <c r="L22" s="119">
        <f>(6.5+6)/2</f>
        <v>6.25</v>
      </c>
      <c r="M22" s="119">
        <f>(4.3+5.4)/2</f>
        <v>4.85</v>
      </c>
      <c r="N22" s="120">
        <v>6.8</v>
      </c>
      <c r="O22" s="134"/>
    </row>
    <row r="23" spans="1:15" s="51" customFormat="1" ht="18.75" customHeight="1">
      <c r="A23" s="121"/>
      <c r="B23" s="13"/>
      <c r="C23" s="13"/>
      <c r="D23" s="13"/>
      <c r="E23" s="13"/>
      <c r="F23" s="9"/>
      <c r="G23" s="9"/>
      <c r="H23" s="9"/>
      <c r="I23" s="9"/>
      <c r="J23" s="9"/>
      <c r="K23" s="9"/>
      <c r="L23" s="9"/>
      <c r="M23" s="64"/>
      <c r="N23" s="64"/>
      <c r="O23" s="13" t="s">
        <v>13</v>
      </c>
    </row>
    <row r="24" spans="1:14" ht="14.25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2"/>
      <c r="L24" s="2"/>
      <c r="M24" s="61"/>
      <c r="N24" s="61"/>
    </row>
    <row r="25" spans="1:14" ht="14.25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2"/>
      <c r="L25" s="2"/>
      <c r="M25" s="61"/>
      <c r="N25" s="61"/>
    </row>
    <row r="26" spans="1:14" ht="14.25">
      <c r="A26" s="131" t="s">
        <v>163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2"/>
      <c r="L26" s="2"/>
      <c r="M26" s="61"/>
      <c r="N26" s="61"/>
    </row>
    <row r="27" spans="1:14" ht="14.25">
      <c r="A27" s="2" t="s">
        <v>154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61"/>
      <c r="N27" s="61"/>
    </row>
    <row r="28" spans="1:14" ht="14.25">
      <c r="A28" s="2" t="s">
        <v>155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61"/>
      <c r="N28" s="61"/>
    </row>
    <row r="29" spans="1:14" ht="14.25">
      <c r="A29" s="2" t="s">
        <v>157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1"/>
      <c r="N29" s="61"/>
    </row>
    <row r="30" spans="1:14" ht="14.25">
      <c r="A30" s="2" t="s">
        <v>156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61"/>
      <c r="N30" s="61"/>
    </row>
    <row r="31" spans="1:14" ht="14.25">
      <c r="A31" s="2" t="s">
        <v>158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61"/>
      <c r="N31" s="61"/>
    </row>
    <row r="32" spans="1:14" ht="14.25">
      <c r="A32" s="2" t="s">
        <v>159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61"/>
      <c r="N32" s="61"/>
    </row>
    <row r="33" ht="14.25">
      <c r="A33" s="1" t="s">
        <v>160</v>
      </c>
    </row>
    <row r="34" ht="14.25">
      <c r="A34" s="1" t="s">
        <v>161</v>
      </c>
    </row>
    <row r="35" ht="14.25">
      <c r="B35" s="1" t="s">
        <v>162</v>
      </c>
    </row>
    <row r="37" ht="14.25">
      <c r="A37" s="1" t="s">
        <v>152</v>
      </c>
    </row>
    <row r="38" ht="14.25">
      <c r="A38" s="1" t="s">
        <v>164</v>
      </c>
    </row>
  </sheetData>
  <sheetProtection/>
  <mergeCells count="6">
    <mergeCell ref="A2:J2"/>
    <mergeCell ref="A26:J26"/>
    <mergeCell ref="A24:J24"/>
    <mergeCell ref="O7:O11"/>
    <mergeCell ref="A25:J25"/>
    <mergeCell ref="O18:O22"/>
  </mergeCells>
  <printOptions/>
  <pageMargins left="0.7874015748031497" right="0.7874015748031497" top="0.7874015748031497" bottom="0.9055118110236221" header="0.5118110236220472" footer="0.5118110236220472"/>
  <pageSetup horizontalDpi="600" verticalDpi="600" orientation="portrait" paperSize="9" scale="83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375" style="1" customWidth="1"/>
    <col min="2" max="23" width="6.375" style="1" customWidth="1"/>
    <col min="24" max="25" width="6.375" style="62" customWidth="1"/>
    <col min="26" max="16384" width="9.00390625" style="1" customWidth="1"/>
  </cols>
  <sheetData>
    <row r="1" spans="1:27" s="4" customFormat="1" ht="19.5" customHeight="1">
      <c r="A1" s="3" t="s">
        <v>53</v>
      </c>
      <c r="B1" s="3"/>
      <c r="C1" s="3"/>
      <c r="D1" s="14"/>
      <c r="E1" s="14"/>
      <c r="F1" s="14"/>
      <c r="G1" s="14"/>
      <c r="H1" s="14"/>
      <c r="I1" s="14"/>
      <c r="J1" s="1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63"/>
      <c r="Y1" s="63"/>
      <c r="Z1" s="3"/>
      <c r="AA1" s="3"/>
    </row>
    <row r="2" spans="1:27" ht="23.25" customHeight="1" thickBot="1">
      <c r="A2" s="28" t="s">
        <v>20</v>
      </c>
      <c r="B2" s="10"/>
      <c r="C2" s="10"/>
      <c r="D2" s="10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64"/>
      <c r="Y2" s="64"/>
      <c r="Z2" s="9"/>
      <c r="AA2" s="9"/>
    </row>
    <row r="3" spans="1:27" ht="18" customHeight="1">
      <c r="A3" s="141" t="s">
        <v>57</v>
      </c>
      <c r="B3" s="138" t="s">
        <v>21</v>
      </c>
      <c r="C3" s="139"/>
      <c r="D3" s="138" t="s">
        <v>22</v>
      </c>
      <c r="E3" s="139"/>
      <c r="F3" s="138" t="s">
        <v>23</v>
      </c>
      <c r="G3" s="139"/>
      <c r="H3" s="138" t="s">
        <v>24</v>
      </c>
      <c r="I3" s="139"/>
      <c r="J3" s="138" t="s">
        <v>61</v>
      </c>
      <c r="K3" s="139"/>
      <c r="L3" s="138" t="s">
        <v>62</v>
      </c>
      <c r="M3" s="139"/>
      <c r="N3" s="135" t="s">
        <v>67</v>
      </c>
      <c r="O3" s="135"/>
      <c r="P3" s="135" t="s">
        <v>71</v>
      </c>
      <c r="Q3" s="135"/>
      <c r="R3" s="135" t="s">
        <v>72</v>
      </c>
      <c r="S3" s="135"/>
      <c r="T3" s="135" t="s">
        <v>76</v>
      </c>
      <c r="U3" s="135"/>
      <c r="V3" s="140" t="s">
        <v>86</v>
      </c>
      <c r="W3" s="140"/>
      <c r="X3" s="140" t="s">
        <v>97</v>
      </c>
      <c r="Y3" s="140"/>
      <c r="Z3" s="136" t="s">
        <v>25</v>
      </c>
      <c r="AA3" s="9"/>
    </row>
    <row r="4" spans="1:27" ht="18" customHeight="1">
      <c r="A4" s="142"/>
      <c r="B4" s="45" t="s">
        <v>27</v>
      </c>
      <c r="C4" s="45" t="s">
        <v>26</v>
      </c>
      <c r="D4" s="45" t="s">
        <v>27</v>
      </c>
      <c r="E4" s="45" t="s">
        <v>26</v>
      </c>
      <c r="F4" s="45" t="s">
        <v>27</v>
      </c>
      <c r="G4" s="45" t="s">
        <v>26</v>
      </c>
      <c r="H4" s="45" t="s">
        <v>27</v>
      </c>
      <c r="I4" s="45" t="s">
        <v>26</v>
      </c>
      <c r="J4" s="45" t="s">
        <v>27</v>
      </c>
      <c r="K4" s="45" t="s">
        <v>26</v>
      </c>
      <c r="L4" s="45" t="s">
        <v>27</v>
      </c>
      <c r="M4" s="45" t="s">
        <v>26</v>
      </c>
      <c r="N4" s="45" t="s">
        <v>27</v>
      </c>
      <c r="O4" s="45" t="s">
        <v>26</v>
      </c>
      <c r="P4" s="45" t="s">
        <v>27</v>
      </c>
      <c r="Q4" s="45" t="s">
        <v>26</v>
      </c>
      <c r="R4" s="45" t="s">
        <v>27</v>
      </c>
      <c r="S4" s="45" t="s">
        <v>26</v>
      </c>
      <c r="T4" s="45" t="s">
        <v>27</v>
      </c>
      <c r="U4" s="45" t="s">
        <v>26</v>
      </c>
      <c r="V4" s="65" t="s">
        <v>27</v>
      </c>
      <c r="W4" s="65" t="s">
        <v>26</v>
      </c>
      <c r="X4" s="65" t="s">
        <v>27</v>
      </c>
      <c r="Y4" s="65" t="s">
        <v>26</v>
      </c>
      <c r="Z4" s="137"/>
      <c r="AA4" s="9"/>
    </row>
    <row r="5" spans="1:27" ht="28.5">
      <c r="A5" s="46" t="s">
        <v>28</v>
      </c>
      <c r="B5" s="29">
        <v>0.021</v>
      </c>
      <c r="C5" s="29">
        <v>0.021</v>
      </c>
      <c r="D5" s="25">
        <v>0.019</v>
      </c>
      <c r="E5" s="25">
        <v>0.03</v>
      </c>
      <c r="F5" s="25">
        <v>0.017</v>
      </c>
      <c r="G5" s="25">
        <v>0.024</v>
      </c>
      <c r="H5" s="25">
        <v>0.012</v>
      </c>
      <c r="I5" s="25">
        <v>0.023</v>
      </c>
      <c r="J5" s="30">
        <v>0.018</v>
      </c>
      <c r="K5" s="30">
        <v>0.025</v>
      </c>
      <c r="L5" s="30">
        <v>0.017</v>
      </c>
      <c r="M5" s="30">
        <v>0.025</v>
      </c>
      <c r="N5" s="30">
        <v>0.013</v>
      </c>
      <c r="O5" s="30">
        <v>0.025</v>
      </c>
      <c r="P5" s="30">
        <v>0.017</v>
      </c>
      <c r="Q5" s="30">
        <v>0.023</v>
      </c>
      <c r="R5" s="30">
        <v>0.015</v>
      </c>
      <c r="S5" s="30">
        <v>0.019</v>
      </c>
      <c r="T5" s="30">
        <v>0.007</v>
      </c>
      <c r="U5" s="30">
        <v>0.017</v>
      </c>
      <c r="V5" s="30">
        <v>0.013</v>
      </c>
      <c r="W5" s="30">
        <v>0.019</v>
      </c>
      <c r="X5" s="30">
        <v>0.012</v>
      </c>
      <c r="Y5" s="30">
        <v>0.019</v>
      </c>
      <c r="Z5" s="39" t="s">
        <v>29</v>
      </c>
      <c r="AA5" s="9"/>
    </row>
    <row r="6" spans="1:27" ht="27.75" thickBot="1">
      <c r="A6" s="47" t="s">
        <v>30</v>
      </c>
      <c r="B6" s="31">
        <v>0.034</v>
      </c>
      <c r="C6" s="31">
        <v>0.031</v>
      </c>
      <c r="D6" s="32">
        <v>0.035</v>
      </c>
      <c r="E6" s="32">
        <v>0.04</v>
      </c>
      <c r="F6" s="32">
        <v>0.027</v>
      </c>
      <c r="G6" s="32">
        <v>0.033</v>
      </c>
      <c r="H6" s="32">
        <v>0.021</v>
      </c>
      <c r="I6" s="32">
        <v>0.033</v>
      </c>
      <c r="J6" s="26">
        <v>0.033</v>
      </c>
      <c r="K6" s="26">
        <v>0.034</v>
      </c>
      <c r="L6" s="26">
        <v>0.025</v>
      </c>
      <c r="M6" s="26">
        <v>0.031</v>
      </c>
      <c r="N6" s="26">
        <v>0.025</v>
      </c>
      <c r="O6" s="26">
        <v>0.034</v>
      </c>
      <c r="P6" s="26">
        <v>0.028</v>
      </c>
      <c r="Q6" s="26">
        <v>0.031</v>
      </c>
      <c r="R6" s="26">
        <v>0.023</v>
      </c>
      <c r="S6" s="26">
        <v>0.026</v>
      </c>
      <c r="T6" s="26">
        <v>0.012</v>
      </c>
      <c r="U6" s="26">
        <v>0.022</v>
      </c>
      <c r="V6" s="26">
        <v>0.021</v>
      </c>
      <c r="W6" s="26">
        <v>0.025</v>
      </c>
      <c r="X6" s="26">
        <v>0.019</v>
      </c>
      <c r="Y6" s="26">
        <v>0.025</v>
      </c>
      <c r="Z6" s="40" t="s">
        <v>63</v>
      </c>
      <c r="AA6" s="9"/>
    </row>
    <row r="7" spans="1:27" ht="27.75" customHeight="1">
      <c r="A7" s="27" t="s">
        <v>51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4"/>
      <c r="Y7" s="64"/>
      <c r="Z7" s="13" t="s">
        <v>13</v>
      </c>
      <c r="AA7" s="9"/>
    </row>
    <row r="8" spans="1:27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64"/>
      <c r="Y8" s="64"/>
      <c r="AA8" s="9"/>
    </row>
    <row r="9" spans="1:27" ht="14.25">
      <c r="A9" s="9" t="s">
        <v>152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4"/>
      <c r="Y9" s="64"/>
      <c r="Z9" s="9"/>
      <c r="AA9" s="9"/>
    </row>
    <row r="10" spans="1:27" ht="14.25">
      <c r="A10" s="9" t="s">
        <v>153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4"/>
      <c r="Y10" s="64"/>
      <c r="Z10" s="9"/>
      <c r="AA10" s="9"/>
    </row>
    <row r="11" spans="1:27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4"/>
      <c r="Y11" s="64"/>
      <c r="Z11" s="9"/>
      <c r="AA11" s="9"/>
    </row>
    <row r="12" spans="1:27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4"/>
      <c r="Y12" s="64"/>
      <c r="Z12" s="9"/>
      <c r="AA12" s="9"/>
    </row>
    <row r="31" ht="14.25">
      <c r="D31" s="1" t="s">
        <v>31</v>
      </c>
    </row>
  </sheetData>
  <sheetProtection/>
  <mergeCells count="14">
    <mergeCell ref="A3:A4"/>
    <mergeCell ref="J3:K3"/>
    <mergeCell ref="H3:I3"/>
    <mergeCell ref="F3:G3"/>
    <mergeCell ref="D3:E3"/>
    <mergeCell ref="B3:C3"/>
    <mergeCell ref="N3:O3"/>
    <mergeCell ref="Z3:Z4"/>
    <mergeCell ref="L3:M3"/>
    <mergeCell ref="P3:Q3"/>
    <mergeCell ref="X3:Y3"/>
    <mergeCell ref="R3:S3"/>
    <mergeCell ref="T3:U3"/>
    <mergeCell ref="V3:W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4" width="7.50390625" style="1" bestFit="1" customWidth="1"/>
    <col min="5" max="5" width="7.375" style="1" customWidth="1"/>
    <col min="6" max="6" width="7.25390625" style="1" customWidth="1"/>
    <col min="7" max="7" width="7.375" style="1" customWidth="1"/>
    <col min="8" max="8" width="7.25390625" style="1" customWidth="1"/>
    <col min="9" max="10" width="7.50390625" style="1" bestFit="1" customWidth="1"/>
    <col min="11" max="11" width="7.625" style="1" customWidth="1"/>
    <col min="12" max="13" width="7.50390625" style="1" bestFit="1" customWidth="1"/>
    <col min="14" max="14" width="7.875" style="1" customWidth="1"/>
    <col min="15" max="16384" width="9.00390625" style="1" customWidth="1"/>
  </cols>
  <sheetData>
    <row r="1" spans="1:13" s="4" customFormat="1" ht="13.5">
      <c r="A1" s="3" t="s">
        <v>19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7.25">
      <c r="A2" s="130" t="s">
        <v>54</v>
      </c>
      <c r="B2" s="130"/>
      <c r="C2" s="130"/>
      <c r="D2" s="130"/>
      <c r="E2" s="130"/>
      <c r="F2" s="130"/>
      <c r="G2" s="130"/>
      <c r="H2" s="130"/>
      <c r="I2" s="130"/>
      <c r="J2" s="36"/>
      <c r="K2" s="36"/>
      <c r="L2" s="36"/>
      <c r="M2" s="36"/>
    </row>
    <row r="3" spans="1:13" ht="17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ht="15" thickBot="1">
      <c r="A4" s="8" t="s">
        <v>55</v>
      </c>
      <c r="B4" s="9"/>
      <c r="C4" s="9"/>
      <c r="D4" s="9"/>
      <c r="E4" s="15"/>
      <c r="F4" s="15"/>
      <c r="G4" s="9"/>
      <c r="H4" s="9"/>
      <c r="I4" s="9"/>
      <c r="J4" s="9"/>
      <c r="K4" s="9"/>
      <c r="L4" s="9"/>
      <c r="M4" s="9"/>
      <c r="N4" s="11" t="s">
        <v>56</v>
      </c>
    </row>
    <row r="5" spans="1:14" ht="27.75" customHeight="1">
      <c r="A5" s="81" t="s">
        <v>57</v>
      </c>
      <c r="B5" s="80" t="s">
        <v>32</v>
      </c>
      <c r="C5" s="80" t="s">
        <v>33</v>
      </c>
      <c r="D5" s="80" t="s">
        <v>34</v>
      </c>
      <c r="E5" s="80" t="s">
        <v>35</v>
      </c>
      <c r="F5" s="80" t="s">
        <v>36</v>
      </c>
      <c r="G5" s="82" t="s">
        <v>49</v>
      </c>
      <c r="H5" s="82" t="s">
        <v>65</v>
      </c>
      <c r="I5" s="82" t="s">
        <v>70</v>
      </c>
      <c r="J5" s="82" t="s">
        <v>73</v>
      </c>
      <c r="K5" s="82" t="s">
        <v>77</v>
      </c>
      <c r="L5" s="83" t="s">
        <v>88</v>
      </c>
      <c r="M5" s="83" t="s">
        <v>165</v>
      </c>
      <c r="N5" s="84" t="s">
        <v>25</v>
      </c>
    </row>
    <row r="6" spans="1:14" ht="17.25" customHeight="1">
      <c r="A6" s="85" t="s">
        <v>37</v>
      </c>
      <c r="B6" s="16">
        <v>0.47</v>
      </c>
      <c r="C6" s="16">
        <v>0.16</v>
      </c>
      <c r="D6" s="17">
        <v>0.075</v>
      </c>
      <c r="E6" s="17">
        <v>0.059</v>
      </c>
      <c r="F6" s="18">
        <v>0.071</v>
      </c>
      <c r="G6" s="18">
        <v>0.046</v>
      </c>
      <c r="H6" s="18">
        <v>0.059</v>
      </c>
      <c r="I6" s="18">
        <v>0.06</v>
      </c>
      <c r="J6" s="18">
        <v>0.04</v>
      </c>
      <c r="K6" s="18">
        <v>0.054</v>
      </c>
      <c r="L6" s="18">
        <v>0.051</v>
      </c>
      <c r="M6" s="18">
        <v>0.04</v>
      </c>
      <c r="N6" s="143" t="s">
        <v>38</v>
      </c>
    </row>
    <row r="7" spans="1:14" ht="17.25" customHeight="1">
      <c r="A7" s="86" t="s">
        <v>66</v>
      </c>
      <c r="B7" s="19">
        <v>0.31</v>
      </c>
      <c r="C7" s="19">
        <v>0.19</v>
      </c>
      <c r="D7" s="20">
        <v>0.12</v>
      </c>
      <c r="E7" s="20">
        <v>0.068</v>
      </c>
      <c r="F7" s="21">
        <v>0.053</v>
      </c>
      <c r="G7" s="21">
        <v>0.06</v>
      </c>
      <c r="H7" s="21">
        <v>0.064</v>
      </c>
      <c r="I7" s="21">
        <v>0.09</v>
      </c>
      <c r="J7" s="21">
        <v>0.04</v>
      </c>
      <c r="K7" s="21">
        <v>0.081</v>
      </c>
      <c r="L7" s="21">
        <v>0.098</v>
      </c>
      <c r="M7" s="21">
        <v>0.06</v>
      </c>
      <c r="N7" s="144"/>
    </row>
    <row r="8" spans="1:14" ht="17.25" customHeight="1">
      <c r="A8" s="86" t="s">
        <v>39</v>
      </c>
      <c r="B8" s="19">
        <v>0.34</v>
      </c>
      <c r="C8" s="19">
        <v>0.19</v>
      </c>
      <c r="D8" s="20">
        <v>0.091</v>
      </c>
      <c r="E8" s="20">
        <v>0.078</v>
      </c>
      <c r="F8" s="21">
        <v>0.046</v>
      </c>
      <c r="G8" s="21">
        <v>0.061</v>
      </c>
      <c r="H8" s="21">
        <v>0.049</v>
      </c>
      <c r="I8" s="21">
        <v>0.06</v>
      </c>
      <c r="J8" s="21">
        <v>0.04</v>
      </c>
      <c r="K8" s="21">
        <v>0.1</v>
      </c>
      <c r="L8" s="21">
        <v>0.064</v>
      </c>
      <c r="M8" s="21">
        <v>0.05</v>
      </c>
      <c r="N8" s="144"/>
    </row>
    <row r="9" spans="1:14" ht="17.25" customHeight="1">
      <c r="A9" s="86" t="s">
        <v>40</v>
      </c>
      <c r="B9" s="19">
        <v>0.33</v>
      </c>
      <c r="C9" s="19">
        <v>0.18</v>
      </c>
      <c r="D9" s="20">
        <v>0.12</v>
      </c>
      <c r="E9" s="20">
        <v>0.077</v>
      </c>
      <c r="F9" s="21">
        <v>0.053</v>
      </c>
      <c r="G9" s="21">
        <v>0.077</v>
      </c>
      <c r="H9" s="21">
        <v>0.064</v>
      </c>
      <c r="I9" s="21">
        <v>0.16</v>
      </c>
      <c r="J9" s="21">
        <v>0.03</v>
      </c>
      <c r="K9" s="21">
        <v>0.087</v>
      </c>
      <c r="L9" s="21">
        <v>0.05</v>
      </c>
      <c r="M9" s="21">
        <v>0.05</v>
      </c>
      <c r="N9" s="144"/>
    </row>
    <row r="10" spans="1:14" ht="17.25" customHeight="1" thickBot="1">
      <c r="A10" s="87" t="s">
        <v>41</v>
      </c>
      <c r="B10" s="22" t="s">
        <v>166</v>
      </c>
      <c r="C10" s="22" t="s">
        <v>166</v>
      </c>
      <c r="D10" s="22" t="s">
        <v>166</v>
      </c>
      <c r="E10" s="23">
        <v>0.043</v>
      </c>
      <c r="F10" s="22" t="s">
        <v>166</v>
      </c>
      <c r="G10" s="22" t="s">
        <v>166</v>
      </c>
      <c r="H10" s="22" t="s">
        <v>166</v>
      </c>
      <c r="I10" s="22" t="s">
        <v>166</v>
      </c>
      <c r="J10" s="22" t="s">
        <v>166</v>
      </c>
      <c r="K10" s="22" t="s">
        <v>166</v>
      </c>
      <c r="L10" s="56" t="s">
        <v>166</v>
      </c>
      <c r="M10" s="67"/>
      <c r="N10" s="145"/>
    </row>
    <row r="11" spans="1:14" ht="14.25">
      <c r="A11" s="88"/>
      <c r="B11" s="33"/>
      <c r="C11" s="33"/>
      <c r="D11" s="33"/>
      <c r="E11" s="33"/>
      <c r="F11" s="34"/>
      <c r="G11" s="34"/>
      <c r="H11" s="34"/>
      <c r="I11" s="34"/>
      <c r="J11" s="34"/>
      <c r="K11" s="34"/>
      <c r="L11" s="34"/>
      <c r="M11" s="34"/>
      <c r="N11" s="24" t="s">
        <v>13</v>
      </c>
    </row>
    <row r="12" spans="1:14" ht="14.25">
      <c r="A12" s="89" t="s">
        <v>182</v>
      </c>
      <c r="B12" s="6"/>
      <c r="C12" s="6"/>
      <c r="D12" s="6"/>
      <c r="E12" s="6"/>
      <c r="F12" s="6"/>
      <c r="G12" s="6"/>
      <c r="H12" s="35"/>
      <c r="I12" s="35"/>
      <c r="J12" s="35"/>
      <c r="K12" s="35"/>
      <c r="L12" s="35"/>
      <c r="M12" s="35"/>
      <c r="N12" s="35"/>
    </row>
    <row r="13" spans="1:14" ht="14.25" customHeight="1">
      <c r="A13" s="9" t="s">
        <v>181</v>
      </c>
      <c r="C13" s="9"/>
      <c r="D13" s="9"/>
      <c r="E13" s="9"/>
      <c r="G13" s="9"/>
      <c r="H13" s="9"/>
      <c r="I13" s="9"/>
      <c r="J13" s="9"/>
      <c r="K13" s="9"/>
      <c r="L13" s="9"/>
      <c r="M13" s="9"/>
      <c r="N13" s="9"/>
    </row>
    <row r="14" spans="1:14" ht="14.25" customHeight="1">
      <c r="A14" s="9"/>
      <c r="C14" s="9"/>
      <c r="D14" s="9"/>
      <c r="E14" s="9"/>
      <c r="G14" s="9"/>
      <c r="H14" s="9"/>
      <c r="I14" s="9"/>
      <c r="J14" s="9"/>
      <c r="K14" s="9"/>
      <c r="L14" s="9"/>
      <c r="M14" s="9"/>
      <c r="N14" s="9"/>
    </row>
    <row r="15" spans="1:14" ht="18" customHeight="1">
      <c r="A15" s="149" t="s">
        <v>48</v>
      </c>
      <c r="B15" s="150"/>
      <c r="C15" s="150"/>
      <c r="D15" s="150"/>
      <c r="E15" s="150"/>
      <c r="F15" s="150"/>
      <c r="G15" s="150"/>
      <c r="H15" s="150"/>
      <c r="I15" s="150"/>
      <c r="J15" s="8"/>
      <c r="K15" s="8"/>
      <c r="L15" s="8"/>
      <c r="M15" s="8"/>
      <c r="N15" s="9"/>
    </row>
    <row r="16" spans="1:14" ht="14.25">
      <c r="A16" s="9" t="s">
        <v>64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 thickBot="1">
      <c r="A20" s="8" t="s">
        <v>58</v>
      </c>
      <c r="B20" s="9"/>
      <c r="C20" s="9"/>
      <c r="D20" s="38"/>
      <c r="F20" s="9"/>
      <c r="G20" s="13" t="s">
        <v>59</v>
      </c>
      <c r="H20" s="9"/>
      <c r="I20" s="9"/>
      <c r="J20" s="9"/>
      <c r="K20" s="9"/>
      <c r="L20" s="9"/>
      <c r="M20" s="9"/>
      <c r="N20" s="9"/>
    </row>
    <row r="21" spans="1:14" ht="14.25">
      <c r="A21" s="41" t="s">
        <v>42</v>
      </c>
      <c r="B21" s="146" t="s">
        <v>43</v>
      </c>
      <c r="C21" s="146"/>
      <c r="D21" s="147" t="s">
        <v>44</v>
      </c>
      <c r="E21" s="151"/>
      <c r="F21" s="147" t="s">
        <v>25</v>
      </c>
      <c r="G21" s="148"/>
      <c r="H21" s="9"/>
      <c r="I21" s="9"/>
      <c r="J21" s="9"/>
      <c r="K21" s="9"/>
      <c r="L21" s="9"/>
      <c r="M21" s="9"/>
      <c r="N21" s="9"/>
    </row>
    <row r="22" spans="1:14" ht="17.25" customHeight="1">
      <c r="A22" s="42" t="s">
        <v>32</v>
      </c>
      <c r="B22" s="156" t="s">
        <v>45</v>
      </c>
      <c r="C22" s="157"/>
      <c r="D22" s="152">
        <v>2.6</v>
      </c>
      <c r="E22" s="153"/>
      <c r="F22" s="172" t="s">
        <v>69</v>
      </c>
      <c r="G22" s="173"/>
      <c r="H22" s="9"/>
      <c r="I22" s="9"/>
      <c r="J22" s="9"/>
      <c r="K22" s="9"/>
      <c r="L22" s="9"/>
      <c r="M22" s="9"/>
      <c r="N22" s="9"/>
    </row>
    <row r="23" spans="1:14" ht="17.25" customHeight="1">
      <c r="A23" s="43" t="s">
        <v>33</v>
      </c>
      <c r="B23" s="156" t="s">
        <v>46</v>
      </c>
      <c r="C23" s="157"/>
      <c r="D23" s="152">
        <v>0.77</v>
      </c>
      <c r="E23" s="153"/>
      <c r="F23" s="172"/>
      <c r="G23" s="173"/>
      <c r="H23" s="9"/>
      <c r="I23" s="9"/>
      <c r="J23" s="9"/>
      <c r="K23" s="9"/>
      <c r="L23" s="9"/>
      <c r="M23" s="9"/>
      <c r="N23" s="9"/>
    </row>
    <row r="24" spans="1:14" ht="17.25" customHeight="1">
      <c r="A24" s="42" t="s">
        <v>34</v>
      </c>
      <c r="B24" s="156" t="s">
        <v>47</v>
      </c>
      <c r="C24" s="157"/>
      <c r="D24" s="152">
        <v>0.14</v>
      </c>
      <c r="E24" s="153"/>
      <c r="F24" s="172"/>
      <c r="G24" s="173"/>
      <c r="H24" s="9"/>
      <c r="I24" s="9"/>
      <c r="J24" s="9"/>
      <c r="K24" s="9"/>
      <c r="L24" s="9"/>
      <c r="M24" s="9"/>
      <c r="N24" s="9"/>
    </row>
    <row r="25" spans="1:14" ht="17.25" customHeight="1">
      <c r="A25" s="42" t="s">
        <v>167</v>
      </c>
      <c r="B25" s="162" t="s">
        <v>90</v>
      </c>
      <c r="C25" s="162"/>
      <c r="D25" s="152">
        <v>1.5</v>
      </c>
      <c r="E25" s="153"/>
      <c r="F25" s="172"/>
      <c r="G25" s="173"/>
      <c r="H25" s="9"/>
      <c r="I25" s="9"/>
      <c r="J25" s="9"/>
      <c r="K25" s="9"/>
      <c r="L25" s="9"/>
      <c r="M25" s="9"/>
      <c r="N25" s="9"/>
    </row>
    <row r="26" spans="1:14" ht="17.25" customHeight="1">
      <c r="A26" s="42" t="s">
        <v>36</v>
      </c>
      <c r="B26" s="163" t="s">
        <v>91</v>
      </c>
      <c r="C26" s="163"/>
      <c r="D26" s="159">
        <v>1.7</v>
      </c>
      <c r="E26" s="164"/>
      <c r="F26" s="172"/>
      <c r="G26" s="173"/>
      <c r="H26" s="9"/>
      <c r="I26" s="9"/>
      <c r="J26" s="9"/>
      <c r="K26" s="9"/>
      <c r="L26" s="9"/>
      <c r="M26" s="9"/>
      <c r="N26" s="9"/>
    </row>
    <row r="27" spans="1:14" ht="17.25" customHeight="1">
      <c r="A27" s="44" t="s">
        <v>49</v>
      </c>
      <c r="B27" s="161" t="s">
        <v>92</v>
      </c>
      <c r="C27" s="161"/>
      <c r="D27" s="159">
        <v>0.0069</v>
      </c>
      <c r="E27" s="164"/>
      <c r="F27" s="172"/>
      <c r="G27" s="173"/>
      <c r="H27" s="9"/>
      <c r="I27" s="9"/>
      <c r="J27" s="9"/>
      <c r="K27" s="9"/>
      <c r="L27" s="9"/>
      <c r="M27" s="9"/>
      <c r="N27" s="9"/>
    </row>
    <row r="28" spans="1:14" ht="17.25" customHeight="1">
      <c r="A28" s="43" t="s">
        <v>168</v>
      </c>
      <c r="B28" s="158" t="s">
        <v>93</v>
      </c>
      <c r="C28" s="158"/>
      <c r="D28" s="154">
        <v>6</v>
      </c>
      <c r="E28" s="155"/>
      <c r="F28" s="172"/>
      <c r="G28" s="173"/>
      <c r="H28" s="9"/>
      <c r="I28" s="9"/>
      <c r="J28" s="9"/>
      <c r="K28" s="9"/>
      <c r="L28" s="9"/>
      <c r="M28" s="9"/>
      <c r="N28" s="9"/>
    </row>
    <row r="29" spans="1:14" ht="17.25" customHeight="1">
      <c r="A29" s="43" t="s">
        <v>68</v>
      </c>
      <c r="B29" s="158" t="s">
        <v>94</v>
      </c>
      <c r="C29" s="158"/>
      <c r="D29" s="154">
        <v>0.52</v>
      </c>
      <c r="E29" s="155"/>
      <c r="F29" s="172"/>
      <c r="G29" s="173"/>
      <c r="H29" s="9"/>
      <c r="I29" s="9"/>
      <c r="J29" s="9"/>
      <c r="K29" s="9"/>
      <c r="L29" s="9"/>
      <c r="M29" s="9"/>
      <c r="N29" s="9"/>
    </row>
    <row r="30" spans="1:14" ht="17.25" customHeight="1">
      <c r="A30" s="43" t="s">
        <v>74</v>
      </c>
      <c r="B30" s="158" t="s">
        <v>94</v>
      </c>
      <c r="C30" s="158"/>
      <c r="D30" s="159">
        <v>0.99</v>
      </c>
      <c r="E30" s="160"/>
      <c r="F30" s="172"/>
      <c r="G30" s="173"/>
      <c r="H30" s="9"/>
      <c r="I30" s="9"/>
      <c r="J30" s="9"/>
      <c r="K30" s="9"/>
      <c r="L30" s="9"/>
      <c r="M30" s="9"/>
      <c r="N30" s="9"/>
    </row>
    <row r="31" spans="1:14" ht="17.25" customHeight="1">
      <c r="A31" s="43" t="s">
        <v>169</v>
      </c>
      <c r="B31" s="165" t="s">
        <v>95</v>
      </c>
      <c r="C31" s="166"/>
      <c r="D31" s="159">
        <v>3.5</v>
      </c>
      <c r="E31" s="160"/>
      <c r="F31" s="172"/>
      <c r="G31" s="173"/>
      <c r="H31" s="9"/>
      <c r="I31" s="9"/>
      <c r="J31" s="9"/>
      <c r="K31" s="9"/>
      <c r="L31" s="9"/>
      <c r="M31" s="9"/>
      <c r="N31" s="9"/>
    </row>
    <row r="32" spans="1:14" ht="17.25" customHeight="1">
      <c r="A32" s="43" t="s">
        <v>89</v>
      </c>
      <c r="B32" s="168" t="s">
        <v>96</v>
      </c>
      <c r="C32" s="169"/>
      <c r="D32" s="159">
        <v>0.37</v>
      </c>
      <c r="E32" s="160"/>
      <c r="F32" s="172"/>
      <c r="G32" s="173"/>
      <c r="H32" s="9"/>
      <c r="I32" s="9"/>
      <c r="J32" s="9"/>
      <c r="K32" s="9"/>
      <c r="L32" s="9"/>
      <c r="M32" s="9"/>
      <c r="N32" s="9"/>
    </row>
    <row r="33" spans="1:14" s="62" customFormat="1" ht="17.25" customHeight="1" thickBot="1">
      <c r="A33" s="66" t="s">
        <v>98</v>
      </c>
      <c r="B33" s="167" t="s">
        <v>99</v>
      </c>
      <c r="C33" s="167"/>
      <c r="D33" s="170">
        <v>5.3</v>
      </c>
      <c r="E33" s="171"/>
      <c r="F33" s="174"/>
      <c r="G33" s="175"/>
      <c r="H33" s="64"/>
      <c r="I33" s="64"/>
      <c r="J33" s="64"/>
      <c r="K33" s="64"/>
      <c r="L33" s="64"/>
      <c r="M33" s="64"/>
      <c r="N33" s="64"/>
    </row>
    <row r="34" spans="1:14" ht="14.25">
      <c r="A34" s="12"/>
      <c r="B34" s="27"/>
      <c r="C34" s="27"/>
      <c r="D34" s="9"/>
      <c r="G34" s="13" t="s">
        <v>13</v>
      </c>
      <c r="H34" s="9"/>
      <c r="I34" s="9"/>
      <c r="J34" s="9"/>
      <c r="K34" s="9"/>
      <c r="L34" s="9"/>
      <c r="M34" s="9"/>
      <c r="N34" s="9"/>
    </row>
    <row r="35" spans="1:14" ht="14.25">
      <c r="A35" s="149" t="s">
        <v>48</v>
      </c>
      <c r="B35" s="149"/>
      <c r="C35" s="149"/>
      <c r="D35" s="149"/>
      <c r="E35" s="149"/>
      <c r="F35" s="149"/>
      <c r="G35" s="149"/>
      <c r="H35" s="149"/>
      <c r="I35" s="149"/>
      <c r="J35" s="7"/>
      <c r="K35" s="7"/>
      <c r="L35" s="7"/>
      <c r="M35" s="7"/>
      <c r="N35" s="9"/>
    </row>
    <row r="36" spans="1:14" ht="14.25">
      <c r="A36" s="9" t="s">
        <v>60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4.25">
      <c r="A38" s="9" t="s">
        <v>152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4.25">
      <c r="A39" s="9" t="s">
        <v>153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4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4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4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4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4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4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4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4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4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4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4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4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4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4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4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4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4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4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4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4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4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4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4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4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4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4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4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4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4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4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4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4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4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4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4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4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4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4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4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4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4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4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4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4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4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4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4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4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4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4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4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4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4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4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4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4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4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4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4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4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4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4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4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4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4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4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4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4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4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4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4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4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4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4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4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4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4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4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4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4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4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4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4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4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4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4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4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4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4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4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4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4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4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4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4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4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4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4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4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4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4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4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4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4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4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4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4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4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4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4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4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4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4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4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4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4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4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4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4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4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4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4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4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4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4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4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4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4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4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4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4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4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4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4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4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4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4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4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4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4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4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4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4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4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4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4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4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4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4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4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4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4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4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4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4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4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4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4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4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4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4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4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4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4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4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4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4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4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4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4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4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4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4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4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4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4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4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4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4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4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4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4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4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4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4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4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4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ht="14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ht="14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ht="14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ht="14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ht="14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ht="14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ht="14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ht="14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ht="14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ht="14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4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ht="14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ht="14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ht="14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ht="14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ht="14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ht="14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1:14" ht="14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1:14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1:14" ht="14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1:14" ht="14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1:14" ht="14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1:14" ht="14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1:14" ht="14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1:14" ht="14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1:14" ht="14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1:14" ht="14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1:14" ht="14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1:14" ht="14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1:14" ht="14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1:14" ht="14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1:14" ht="14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1:14" ht="14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1:14" ht="14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1:14" ht="14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1:14" ht="14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1:14" ht="14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1:14" ht="14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1:14" ht="14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1:14" ht="14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1:14" ht="14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1:14" ht="14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1:14" ht="14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1:14" ht="14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1:14" ht="14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1:14" ht="14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1:14" ht="14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1:14" ht="14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1:14" ht="14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1:14" ht="14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1:14" ht="14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1:14" ht="14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1:14" ht="14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1:14" ht="14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1:14" ht="14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1:14" ht="14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1:14" ht="14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1:14" ht="14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1:14" ht="14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1:14" ht="14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1:14" ht="14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1:14" ht="14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1:14" ht="14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1:14" ht="14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1:14" ht="14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1:14" ht="14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1:14" ht="14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1:14" ht="14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1:14" ht="14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1:14" ht="14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1:14" ht="14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1:14" ht="14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1:14" ht="14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1:14" ht="14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1:14" ht="14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1:14" ht="14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1:14" ht="14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1:14" ht="14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1:14" ht="14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1:14" ht="14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1:14" ht="14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1:14" ht="14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1:14" ht="14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1:14" ht="14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1:14" ht="14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1:14" ht="14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1:14" ht="14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1:14" ht="14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1:14" ht="14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1:14" ht="14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1:14" ht="14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1:14" ht="14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1:14" ht="14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1:14" ht="14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1:14" ht="14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1:14" ht="14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1:14" ht="14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1:14" ht="14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1:14" ht="14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1:14" ht="14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1:14" ht="14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1:14" ht="14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1:14" ht="14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1:14" ht="14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1:14" ht="14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1:14" ht="14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1:14" ht="14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1:14" ht="14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1:14" ht="14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1:14" ht="14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1:14" ht="14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1:14" ht="14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1:14" ht="14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1:14" ht="14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1:14" ht="14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1:14" ht="14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1:14" ht="14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1:14" ht="14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1:14" ht="14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1:14" ht="14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1:14" ht="14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1:14" ht="14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1:14" ht="14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1:14" ht="14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1:14" ht="14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1:14" ht="14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1:14" ht="14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1:14" ht="14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1:14" ht="14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1:14" ht="14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1:14" ht="14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1:14" ht="14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1:14" ht="14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1:14" ht="14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1:14" ht="14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1:14" ht="14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1:14" ht="14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1:14" ht="14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1:14" ht="14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1:14" ht="14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1:14" ht="14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1:14" ht="14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1:14" ht="14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1:14" ht="14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1:14" ht="14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1:14" ht="14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1:14" ht="14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1:14" ht="14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1:14" ht="14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1:14" ht="14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1:14" ht="14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1:14" ht="14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1:14" ht="14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1:14" ht="14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1:14" ht="14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1:14" ht="14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1:14" ht="14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1:14" ht="14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1:14" ht="14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1:14" ht="14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1:14" ht="14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1:14" ht="14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1:14" ht="14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1:14" ht="14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1:14" ht="14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1:14" ht="14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1:14" ht="14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1:14" ht="14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1:14" ht="14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1:14" ht="14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1:14" ht="14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1:14" ht="14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1:14" ht="14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1:14" ht="14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1:14" ht="14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1:14" ht="14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1:14" ht="14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1:14" ht="14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1:14" ht="14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1:14" ht="14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1:14" ht="14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1:14" ht="14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1:14" ht="14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1:14" ht="14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1:14" ht="14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1:14" ht="14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1:14" ht="14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1:14" ht="14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1:14" ht="14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</sheetData>
  <sheetProtection/>
  <mergeCells count="32">
    <mergeCell ref="B31:C31"/>
    <mergeCell ref="D31:E31"/>
    <mergeCell ref="A35:I35"/>
    <mergeCell ref="B33:C33"/>
    <mergeCell ref="B32:C32"/>
    <mergeCell ref="D32:E32"/>
    <mergeCell ref="D33:E33"/>
    <mergeCell ref="F22:G33"/>
    <mergeCell ref="D22:E22"/>
    <mergeCell ref="D23:E23"/>
    <mergeCell ref="B30:C30"/>
    <mergeCell ref="D30:E30"/>
    <mergeCell ref="B29:C29"/>
    <mergeCell ref="D29:E29"/>
    <mergeCell ref="B27:C27"/>
    <mergeCell ref="B25:C25"/>
    <mergeCell ref="B26:C26"/>
    <mergeCell ref="B28:C28"/>
    <mergeCell ref="D26:E26"/>
    <mergeCell ref="D27:E27"/>
    <mergeCell ref="D24:E24"/>
    <mergeCell ref="D28:E28"/>
    <mergeCell ref="D25:E25"/>
    <mergeCell ref="B22:C22"/>
    <mergeCell ref="B23:C23"/>
    <mergeCell ref="B24:C24"/>
    <mergeCell ref="A2:I2"/>
    <mergeCell ref="N6:N10"/>
    <mergeCell ref="B21:C21"/>
    <mergeCell ref="F21:G21"/>
    <mergeCell ref="A15:I15"/>
    <mergeCell ref="D21:E2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6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2" width="15.125" style="1" customWidth="1"/>
    <col min="3" max="3" width="20.25390625" style="1" customWidth="1"/>
    <col min="4" max="4" width="18.00390625" style="1" bestFit="1" customWidth="1"/>
    <col min="5" max="6" width="9.00390625" style="1" customWidth="1"/>
    <col min="7" max="8" width="8.875" style="1" customWidth="1"/>
    <col min="9" max="12" width="7.625" style="1" customWidth="1"/>
    <col min="13" max="16384" width="9.00390625" style="1" customWidth="1"/>
  </cols>
  <sheetData>
    <row r="1" spans="1:12" s="4" customFormat="1" ht="13.5">
      <c r="A1" s="3" t="s">
        <v>19</v>
      </c>
      <c r="D1" s="5"/>
      <c r="E1" s="5"/>
      <c r="F1" s="5"/>
      <c r="G1" s="5"/>
      <c r="H1" s="5"/>
      <c r="I1" s="5"/>
      <c r="J1" s="5"/>
      <c r="K1" s="5"/>
      <c r="L1" s="5"/>
    </row>
    <row r="2" spans="1:12" ht="17.25">
      <c r="A2" s="130" t="s">
        <v>124</v>
      </c>
      <c r="B2" s="130"/>
      <c r="C2" s="130"/>
      <c r="D2" s="130"/>
      <c r="E2" s="130"/>
      <c r="F2" s="130"/>
      <c r="G2" s="130"/>
      <c r="H2" s="130"/>
      <c r="I2" s="130"/>
      <c r="J2" s="36"/>
      <c r="K2" s="36"/>
      <c r="L2" s="36"/>
    </row>
    <row r="3" spans="1:12" ht="17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 thickBot="1">
      <c r="A4" s="8" t="s">
        <v>125</v>
      </c>
      <c r="B4" s="9"/>
      <c r="C4" s="9"/>
      <c r="D4" s="9"/>
      <c r="E4" s="50"/>
      <c r="F4" s="37"/>
      <c r="G4" s="9"/>
      <c r="H4" s="9"/>
      <c r="I4" s="9"/>
      <c r="J4" s="9"/>
      <c r="K4" s="9"/>
      <c r="L4" s="9"/>
    </row>
    <row r="5" spans="1:12" ht="29.25" thickBot="1">
      <c r="A5" s="90" t="s">
        <v>126</v>
      </c>
      <c r="B5" s="91" t="s">
        <v>127</v>
      </c>
      <c r="C5" s="91" t="s">
        <v>128</v>
      </c>
      <c r="D5" s="91" t="s">
        <v>129</v>
      </c>
      <c r="E5" s="90" t="s">
        <v>170</v>
      </c>
      <c r="F5" s="37"/>
      <c r="G5" s="72"/>
      <c r="H5" s="72"/>
      <c r="I5" s="72"/>
      <c r="J5" s="72"/>
      <c r="K5" s="72"/>
      <c r="L5" s="72"/>
    </row>
    <row r="6" spans="1:12" ht="15.75" thickBot="1" thickTop="1">
      <c r="A6" s="92">
        <v>1</v>
      </c>
      <c r="B6" s="93" t="s">
        <v>171</v>
      </c>
      <c r="C6" s="94" t="s">
        <v>130</v>
      </c>
      <c r="D6" s="94" t="s">
        <v>172</v>
      </c>
      <c r="E6" s="95">
        <v>3</v>
      </c>
      <c r="F6" s="71"/>
      <c r="G6" s="71"/>
      <c r="H6" s="71"/>
      <c r="I6" s="71"/>
      <c r="J6" s="71"/>
      <c r="K6" s="71"/>
      <c r="L6" s="71"/>
    </row>
    <row r="7" spans="1:12" ht="15" thickBot="1">
      <c r="A7" s="92">
        <v>2</v>
      </c>
      <c r="B7" s="93" t="s">
        <v>172</v>
      </c>
      <c r="C7" s="94" t="s">
        <v>131</v>
      </c>
      <c r="D7" s="94" t="s">
        <v>171</v>
      </c>
      <c r="E7" s="95">
        <v>0.3</v>
      </c>
      <c r="F7" s="6"/>
      <c r="G7" s="6"/>
      <c r="H7" s="35"/>
      <c r="I7" s="35"/>
      <c r="J7" s="35"/>
      <c r="K7" s="35"/>
      <c r="L7" s="35"/>
    </row>
    <row r="8" spans="1:12" ht="14.25" customHeight="1" thickBot="1">
      <c r="A8" s="92">
        <v>3</v>
      </c>
      <c r="B8" s="93" t="s">
        <v>172</v>
      </c>
      <c r="C8" s="94" t="s">
        <v>131</v>
      </c>
      <c r="D8" s="94" t="s">
        <v>131</v>
      </c>
      <c r="E8" s="95">
        <v>0.2</v>
      </c>
      <c r="G8" s="9"/>
      <c r="H8" s="9"/>
      <c r="I8" s="9"/>
      <c r="J8" s="9"/>
      <c r="K8" s="9"/>
      <c r="L8" s="9"/>
    </row>
    <row r="9" spans="1:12" ht="16.5" customHeight="1">
      <c r="A9" s="73"/>
      <c r="B9" s="74"/>
      <c r="C9" s="74"/>
      <c r="D9" s="176" t="s">
        <v>13</v>
      </c>
      <c r="E9" s="176"/>
      <c r="G9" s="9"/>
      <c r="H9" s="9"/>
      <c r="I9" s="9"/>
      <c r="J9" s="9"/>
      <c r="K9" s="9"/>
      <c r="L9" s="9"/>
    </row>
    <row r="10" spans="1:12" ht="19.5" customHeight="1">
      <c r="A10" s="149" t="s">
        <v>132</v>
      </c>
      <c r="B10" s="150"/>
      <c r="C10" s="150"/>
      <c r="D10" s="150"/>
      <c r="E10" s="150"/>
      <c r="F10" s="150"/>
      <c r="G10" s="150"/>
      <c r="H10" s="150"/>
      <c r="I10" s="150"/>
      <c r="J10" s="8"/>
      <c r="K10" s="8"/>
      <c r="L10" s="8"/>
    </row>
    <row r="11" spans="1:12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1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2" ht="15" thickBot="1">
      <c r="A14" s="8" t="s">
        <v>133</v>
      </c>
      <c r="B14" s="9"/>
      <c r="C14" s="9"/>
      <c r="D14" s="37"/>
      <c r="F14" s="9"/>
      <c r="H14" s="13" t="s">
        <v>134</v>
      </c>
      <c r="I14" s="9"/>
      <c r="J14" s="9"/>
      <c r="K14" s="9"/>
      <c r="L14" s="9"/>
    </row>
    <row r="15" spans="1:12" ht="17.25" customHeight="1" thickBot="1">
      <c r="A15" s="96" t="s">
        <v>126</v>
      </c>
      <c r="B15" s="97" t="s">
        <v>127</v>
      </c>
      <c r="C15" s="97" t="s">
        <v>135</v>
      </c>
      <c r="D15" s="97" t="s">
        <v>44</v>
      </c>
      <c r="E15" s="180" t="s">
        <v>136</v>
      </c>
      <c r="F15" s="181"/>
      <c r="G15" s="180" t="s">
        <v>137</v>
      </c>
      <c r="H15" s="181"/>
      <c r="I15" s="9"/>
      <c r="J15" s="9"/>
      <c r="K15" s="9"/>
      <c r="L15" s="9"/>
    </row>
    <row r="16" spans="1:12" ht="15.75" thickBot="1" thickTop="1">
      <c r="A16" s="177">
        <v>1</v>
      </c>
      <c r="B16" s="177" t="s">
        <v>171</v>
      </c>
      <c r="C16" s="98" t="s">
        <v>138</v>
      </c>
      <c r="D16" s="98">
        <v>66</v>
      </c>
      <c r="E16" s="98" t="s">
        <v>139</v>
      </c>
      <c r="F16" s="95">
        <v>70</v>
      </c>
      <c r="G16" s="98" t="s">
        <v>139</v>
      </c>
      <c r="H16" s="95">
        <v>75</v>
      </c>
      <c r="I16" s="9"/>
      <c r="J16" s="9"/>
      <c r="K16" s="9"/>
      <c r="L16" s="9"/>
    </row>
    <row r="17" spans="1:12" ht="15" thickBot="1">
      <c r="A17" s="178"/>
      <c r="B17" s="178"/>
      <c r="C17" s="98" t="s">
        <v>140</v>
      </c>
      <c r="D17" s="98">
        <v>64</v>
      </c>
      <c r="E17" s="98" t="s">
        <v>139</v>
      </c>
      <c r="F17" s="95">
        <v>65</v>
      </c>
      <c r="G17" s="98" t="s">
        <v>139</v>
      </c>
      <c r="H17" s="95">
        <v>70</v>
      </c>
      <c r="I17" s="7"/>
      <c r="J17" s="7"/>
      <c r="K17" s="7"/>
      <c r="L17" s="7"/>
    </row>
    <row r="18" spans="1:12" ht="17.25" customHeight="1">
      <c r="A18" s="76"/>
      <c r="B18" s="77"/>
      <c r="C18" s="78"/>
      <c r="D18" s="78"/>
      <c r="E18" s="78"/>
      <c r="F18" s="75"/>
      <c r="G18" s="179" t="s">
        <v>13</v>
      </c>
      <c r="H18" s="179"/>
      <c r="I18" s="7"/>
      <c r="J18" s="7"/>
      <c r="K18" s="7"/>
      <c r="L18" s="7"/>
    </row>
    <row r="19" spans="1:12" ht="17.25" customHeight="1">
      <c r="A19" s="9" t="s">
        <v>141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4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5" thickBot="1">
      <c r="A22" s="9" t="s">
        <v>142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.75" customHeight="1" thickBot="1">
      <c r="A23" s="182" t="s">
        <v>126</v>
      </c>
      <c r="B23" s="182" t="s">
        <v>127</v>
      </c>
      <c r="C23" s="182" t="s">
        <v>143</v>
      </c>
      <c r="D23" s="185" t="s">
        <v>144</v>
      </c>
      <c r="E23" s="186"/>
      <c r="F23" s="186"/>
      <c r="G23" s="187"/>
      <c r="H23" s="182" t="s">
        <v>145</v>
      </c>
      <c r="I23" s="9"/>
      <c r="J23" s="9"/>
      <c r="K23" s="9"/>
      <c r="L23" s="9"/>
    </row>
    <row r="24" spans="1:12" ht="18" customHeight="1">
      <c r="A24" s="183"/>
      <c r="B24" s="183"/>
      <c r="C24" s="183"/>
      <c r="D24" s="99" t="s">
        <v>146</v>
      </c>
      <c r="E24" s="99" t="s">
        <v>146</v>
      </c>
      <c r="F24" s="99" t="s">
        <v>149</v>
      </c>
      <c r="G24" s="99" t="s">
        <v>149</v>
      </c>
      <c r="H24" s="183"/>
      <c r="I24" s="9"/>
      <c r="J24" s="9"/>
      <c r="K24" s="9"/>
      <c r="L24" s="9"/>
    </row>
    <row r="25" spans="1:12" ht="18" customHeight="1" thickBot="1">
      <c r="A25" s="184"/>
      <c r="B25" s="184"/>
      <c r="C25" s="184"/>
      <c r="D25" s="126" t="s">
        <v>147</v>
      </c>
      <c r="E25" s="127" t="s">
        <v>148</v>
      </c>
      <c r="F25" s="127" t="s">
        <v>147</v>
      </c>
      <c r="G25" s="127" t="s">
        <v>148</v>
      </c>
      <c r="H25" s="184"/>
      <c r="I25" s="9"/>
      <c r="J25" s="9"/>
      <c r="K25" s="9"/>
      <c r="L25" s="9"/>
    </row>
    <row r="26" spans="1:12" ht="15.75" thickBot="1" thickTop="1">
      <c r="A26" s="92">
        <v>1</v>
      </c>
      <c r="B26" s="94" t="s">
        <v>171</v>
      </c>
      <c r="C26" s="95">
        <v>421</v>
      </c>
      <c r="D26" s="100">
        <v>419</v>
      </c>
      <c r="E26" s="100">
        <v>2</v>
      </c>
      <c r="F26" s="100">
        <v>0</v>
      </c>
      <c r="G26" s="100">
        <v>0</v>
      </c>
      <c r="H26" s="95">
        <v>99.5</v>
      </c>
      <c r="I26" s="9"/>
      <c r="J26" s="9"/>
      <c r="K26" s="9"/>
      <c r="L26" s="9"/>
    </row>
    <row r="27" spans="1:12" ht="15" thickBot="1">
      <c r="A27" s="92">
        <v>2</v>
      </c>
      <c r="B27" s="94" t="s">
        <v>172</v>
      </c>
      <c r="C27" s="95">
        <v>5</v>
      </c>
      <c r="D27" s="100">
        <v>5</v>
      </c>
      <c r="E27" s="100">
        <v>0</v>
      </c>
      <c r="F27" s="100">
        <v>0</v>
      </c>
      <c r="G27" s="100">
        <v>0</v>
      </c>
      <c r="H27" s="95">
        <v>100</v>
      </c>
      <c r="I27" s="9"/>
      <c r="J27" s="9"/>
      <c r="K27" s="9"/>
      <c r="L27" s="9"/>
    </row>
    <row r="28" spans="1:12" ht="15" thickBot="1">
      <c r="A28" s="92">
        <v>3</v>
      </c>
      <c r="B28" s="94" t="s">
        <v>172</v>
      </c>
      <c r="C28" s="95">
        <v>0</v>
      </c>
      <c r="D28" s="100">
        <v>0</v>
      </c>
      <c r="E28" s="100">
        <v>0</v>
      </c>
      <c r="F28" s="100">
        <v>0</v>
      </c>
      <c r="G28" s="100">
        <v>0</v>
      </c>
      <c r="H28" s="95" t="s">
        <v>150</v>
      </c>
      <c r="I28" s="9"/>
      <c r="J28" s="9"/>
      <c r="K28" s="9"/>
      <c r="L28" s="9"/>
    </row>
    <row r="29" spans="1:12" ht="18" customHeight="1">
      <c r="A29" s="9"/>
      <c r="B29" s="9"/>
      <c r="C29" s="9"/>
      <c r="D29" s="9"/>
      <c r="E29" s="9"/>
      <c r="F29" s="9"/>
      <c r="G29" s="179" t="s">
        <v>13</v>
      </c>
      <c r="H29" s="179"/>
      <c r="I29" s="9"/>
      <c r="J29" s="9"/>
      <c r="K29" s="9"/>
      <c r="L29" s="9"/>
    </row>
    <row r="30" spans="1:12" ht="18" customHeight="1">
      <c r="A30" s="9" t="s">
        <v>151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4.25">
      <c r="A32" s="9" t="s">
        <v>152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4.25">
      <c r="A33" s="9" t="s">
        <v>153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4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4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4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4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4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4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4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4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4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4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4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4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4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4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4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4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4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4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4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4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4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4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4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4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4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4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4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4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4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4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4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4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4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4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4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4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4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4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4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4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4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4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4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4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4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4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4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4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4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4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4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4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4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4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4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4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4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4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4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4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4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4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4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4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4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4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4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4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4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4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4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4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4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4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4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4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4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4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4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4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4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4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4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4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4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4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4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4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4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4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4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4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4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4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4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4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4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4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4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4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4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4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4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4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4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4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4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4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4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4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4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4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4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4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4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4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4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4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4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4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4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4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4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4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4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4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4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4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ht="14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ht="14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ht="14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4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ht="14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ht="14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ht="14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ht="14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ht="14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ht="14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ht="14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ht="14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ht="14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ht="14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ht="14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ht="14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ht="14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ht="14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ht="14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ht="14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ht="14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ht="14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ht="14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ht="14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ht="14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ht="14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ht="14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ht="14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ht="14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ht="14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ht="14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ht="14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ht="14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ht="14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1:12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ht="14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 ht="14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 ht="14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ht="14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ht="14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ht="14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ht="14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ht="14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ht="14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ht="14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ht="14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ht="14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ht="14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ht="14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ht="14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ht="14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ht="14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ht="14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ht="14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ht="14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ht="14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ht="14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ht="14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ht="14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ht="14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ht="14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ht="14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ht="14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ht="14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ht="14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ht="14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ht="14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ht="14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ht="14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 ht="14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 ht="14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 ht="14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 ht="14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 ht="14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ht="14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 ht="14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 ht="14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ht="14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 ht="14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 ht="14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 ht="14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 ht="14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 ht="14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 ht="14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 ht="14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 ht="14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 ht="14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 ht="14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 ht="14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 ht="14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 ht="14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 ht="14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 ht="14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 ht="14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 ht="14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 ht="14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 ht="14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 ht="14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 ht="14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 ht="14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 ht="14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 ht="14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 ht="14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ht="14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 ht="14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 ht="14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 ht="14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 ht="14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 ht="14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 ht="14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 ht="14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 ht="14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 ht="14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 ht="14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 ht="14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 ht="14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 ht="14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 ht="14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ht="14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 ht="14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 ht="14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 ht="14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 ht="14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 ht="14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 ht="14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 ht="14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 ht="14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 ht="14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 ht="14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 ht="14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 ht="14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 ht="14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 ht="14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 ht="14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 ht="14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 ht="14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ht="14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ht="14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 ht="14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ht="14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 ht="14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 ht="14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 ht="14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 ht="14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 ht="14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 ht="14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 ht="14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 ht="14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 ht="14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 ht="14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 ht="14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 ht="14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 ht="14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 ht="14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 ht="14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 ht="14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 ht="14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 ht="14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 ht="14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 ht="14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 ht="14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 ht="14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 ht="14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 ht="14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1:12" ht="14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 ht="14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 ht="14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 ht="14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 ht="14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ht="14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 ht="14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ht="14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ht="14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ht="14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ht="14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ht="14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ht="14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ht="14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ht="14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ht="14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ht="14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ht="14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ht="14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ht="14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ht="14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ht="14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ht="14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ht="14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ht="14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ht="14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ht="14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ht="14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ht="14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ht="14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ht="14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ht="14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ht="14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ht="14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ht="14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ht="14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ht="14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ht="14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ht="14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ht="14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 ht="14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 ht="14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 ht="14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 ht="14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 ht="14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1:12" ht="14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 ht="14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 ht="14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 ht="14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 ht="14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 ht="14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 ht="14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 ht="14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 ht="14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 ht="14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 ht="14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 ht="14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 ht="14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 ht="14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 ht="14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 ht="14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 ht="14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  <row r="702" spans="1:12" ht="14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</row>
    <row r="703" spans="1:12" ht="14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</row>
    <row r="704" spans="1:12" ht="14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</row>
    <row r="705" spans="1:12" ht="14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</row>
    <row r="706" spans="1:12" ht="14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</row>
  </sheetData>
  <sheetProtection/>
  <mergeCells count="14">
    <mergeCell ref="A23:A25"/>
    <mergeCell ref="B23:B25"/>
    <mergeCell ref="C23:C25"/>
    <mergeCell ref="D23:G23"/>
    <mergeCell ref="A10:I10"/>
    <mergeCell ref="A2:I2"/>
    <mergeCell ref="D9:E9"/>
    <mergeCell ref="A16:A17"/>
    <mergeCell ref="B16:B17"/>
    <mergeCell ref="G29:H29"/>
    <mergeCell ref="E15:F15"/>
    <mergeCell ref="G15:H15"/>
    <mergeCell ref="G18:H18"/>
    <mergeCell ref="H23:H2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2" width="4.75390625" style="68" customWidth="1"/>
    <col min="3" max="3" width="4.75390625" style="0" customWidth="1"/>
    <col min="4" max="4" width="4.75390625" style="68" customWidth="1"/>
    <col min="5" max="5" width="4.75390625" style="0" customWidth="1"/>
    <col min="6" max="6" width="4.75390625" style="68" customWidth="1"/>
    <col min="7" max="7" width="4.75390625" style="0" customWidth="1"/>
    <col min="8" max="8" width="4.75390625" style="68" customWidth="1"/>
    <col min="9" max="9" width="4.75390625" style="0" customWidth="1"/>
    <col min="10" max="10" width="4.75390625" style="68" customWidth="1"/>
    <col min="11" max="11" width="4.75390625" style="0" customWidth="1"/>
    <col min="12" max="12" width="4.75390625" style="68" customWidth="1"/>
    <col min="13" max="13" width="4.75390625" style="0" customWidth="1"/>
    <col min="14" max="14" width="4.75390625" style="68" customWidth="1"/>
    <col min="15" max="15" width="4.75390625" style="0" customWidth="1"/>
  </cols>
  <sheetData>
    <row r="1" spans="1:2" ht="13.5">
      <c r="A1" s="48" t="s">
        <v>53</v>
      </c>
      <c r="B1" s="69"/>
    </row>
    <row r="2" spans="1:17" ht="17.25">
      <c r="A2" s="70" t="s">
        <v>122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ht="12" customHeight="1"/>
    <row r="4" spans="1:15" ht="23.25" customHeight="1">
      <c r="A4" s="101" t="s">
        <v>100</v>
      </c>
      <c r="B4" s="188" t="s">
        <v>101</v>
      </c>
      <c r="C4" s="188"/>
      <c r="D4" s="188" t="s">
        <v>102</v>
      </c>
      <c r="E4" s="188"/>
      <c r="F4" s="188" t="s">
        <v>103</v>
      </c>
      <c r="G4" s="188"/>
      <c r="H4" s="188" t="s">
        <v>104</v>
      </c>
      <c r="I4" s="188"/>
      <c r="J4" s="188" t="s">
        <v>27</v>
      </c>
      <c r="K4" s="188"/>
      <c r="L4" s="188" t="s">
        <v>105</v>
      </c>
      <c r="M4" s="189"/>
      <c r="N4" s="190" t="s">
        <v>106</v>
      </c>
      <c r="O4" s="188"/>
    </row>
    <row r="5" spans="1:15" ht="20.25" customHeight="1">
      <c r="A5" s="102" t="s">
        <v>107</v>
      </c>
      <c r="B5" s="103">
        <v>0</v>
      </c>
      <c r="C5" s="104" t="s">
        <v>121</v>
      </c>
      <c r="D5" s="103">
        <v>1</v>
      </c>
      <c r="E5" s="104" t="s">
        <v>121</v>
      </c>
      <c r="F5" s="103">
        <v>4</v>
      </c>
      <c r="G5" s="104" t="s">
        <v>121</v>
      </c>
      <c r="H5" s="103">
        <v>1</v>
      </c>
      <c r="I5" s="104" t="s">
        <v>121</v>
      </c>
      <c r="J5" s="103">
        <v>3</v>
      </c>
      <c r="K5" s="104" t="s">
        <v>121</v>
      </c>
      <c r="L5" s="103">
        <v>1</v>
      </c>
      <c r="M5" s="129" t="s">
        <v>121</v>
      </c>
      <c r="N5" s="128">
        <f>B5+D5+F5+H5+J5+L5</f>
        <v>10</v>
      </c>
      <c r="O5" s="104" t="s">
        <v>121</v>
      </c>
    </row>
    <row r="6" spans="1:15" ht="20.25" customHeight="1">
      <c r="A6" s="102" t="s">
        <v>108</v>
      </c>
      <c r="B6" s="103">
        <v>0</v>
      </c>
      <c r="C6" s="104" t="s">
        <v>121</v>
      </c>
      <c r="D6" s="103">
        <v>2</v>
      </c>
      <c r="E6" s="104" t="s">
        <v>121</v>
      </c>
      <c r="F6" s="103">
        <v>4</v>
      </c>
      <c r="G6" s="104" t="s">
        <v>121</v>
      </c>
      <c r="H6" s="103">
        <v>11</v>
      </c>
      <c r="I6" s="104" t="s">
        <v>121</v>
      </c>
      <c r="J6" s="103">
        <v>12</v>
      </c>
      <c r="K6" s="104" t="s">
        <v>121</v>
      </c>
      <c r="L6" s="103">
        <v>1</v>
      </c>
      <c r="M6" s="129" t="s">
        <v>121</v>
      </c>
      <c r="N6" s="128">
        <f aca="true" t="shared" si="0" ref="N6:N18">B6+D6+F6+H6+J6+L6</f>
        <v>30</v>
      </c>
      <c r="O6" s="104" t="s">
        <v>121</v>
      </c>
    </row>
    <row r="7" spans="1:15" ht="20.25" customHeight="1">
      <c r="A7" s="102" t="s">
        <v>109</v>
      </c>
      <c r="B7" s="103">
        <v>0</v>
      </c>
      <c r="C7" s="104" t="s">
        <v>121</v>
      </c>
      <c r="D7" s="103">
        <v>1</v>
      </c>
      <c r="E7" s="104" t="s">
        <v>121</v>
      </c>
      <c r="F7" s="103">
        <v>4</v>
      </c>
      <c r="G7" s="104" t="s">
        <v>121</v>
      </c>
      <c r="H7" s="103">
        <v>11</v>
      </c>
      <c r="I7" s="104" t="s">
        <v>121</v>
      </c>
      <c r="J7" s="103">
        <v>3</v>
      </c>
      <c r="K7" s="104" t="s">
        <v>121</v>
      </c>
      <c r="L7" s="103">
        <v>0</v>
      </c>
      <c r="M7" s="129" t="s">
        <v>121</v>
      </c>
      <c r="N7" s="128">
        <f t="shared" si="0"/>
        <v>19</v>
      </c>
      <c r="O7" s="104" t="s">
        <v>121</v>
      </c>
    </row>
    <row r="8" spans="1:15" ht="20.25" customHeight="1">
      <c r="A8" s="102" t="s">
        <v>110</v>
      </c>
      <c r="B8" s="103">
        <v>0</v>
      </c>
      <c r="C8" s="104" t="s">
        <v>121</v>
      </c>
      <c r="D8" s="103">
        <v>0</v>
      </c>
      <c r="E8" s="104" t="s">
        <v>121</v>
      </c>
      <c r="F8" s="103">
        <v>3</v>
      </c>
      <c r="G8" s="104" t="s">
        <v>121</v>
      </c>
      <c r="H8" s="103">
        <v>8</v>
      </c>
      <c r="I8" s="104" t="s">
        <v>121</v>
      </c>
      <c r="J8" s="103">
        <v>4</v>
      </c>
      <c r="K8" s="104" t="s">
        <v>121</v>
      </c>
      <c r="L8" s="103">
        <v>0</v>
      </c>
      <c r="M8" s="129" t="s">
        <v>121</v>
      </c>
      <c r="N8" s="128">
        <f t="shared" si="0"/>
        <v>15</v>
      </c>
      <c r="O8" s="104" t="s">
        <v>121</v>
      </c>
    </row>
    <row r="9" spans="1:15" ht="20.25" customHeight="1">
      <c r="A9" s="102" t="s">
        <v>111</v>
      </c>
      <c r="B9" s="103">
        <v>1</v>
      </c>
      <c r="C9" s="104" t="s">
        <v>121</v>
      </c>
      <c r="D9" s="103">
        <v>1</v>
      </c>
      <c r="E9" s="104" t="s">
        <v>121</v>
      </c>
      <c r="F9" s="103">
        <v>1</v>
      </c>
      <c r="G9" s="104" t="s">
        <v>121</v>
      </c>
      <c r="H9" s="103">
        <v>1</v>
      </c>
      <c r="I9" s="104" t="s">
        <v>121</v>
      </c>
      <c r="J9" s="103">
        <v>7</v>
      </c>
      <c r="K9" s="104" t="s">
        <v>121</v>
      </c>
      <c r="L9" s="103">
        <v>6</v>
      </c>
      <c r="M9" s="129" t="s">
        <v>121</v>
      </c>
      <c r="N9" s="128">
        <f t="shared" si="0"/>
        <v>17</v>
      </c>
      <c r="O9" s="104" t="s">
        <v>121</v>
      </c>
    </row>
    <row r="10" spans="1:15" ht="20.25" customHeight="1">
      <c r="A10" s="102" t="s">
        <v>112</v>
      </c>
      <c r="B10" s="103">
        <v>0</v>
      </c>
      <c r="C10" s="104" t="s">
        <v>121</v>
      </c>
      <c r="D10" s="103">
        <v>1</v>
      </c>
      <c r="E10" s="104" t="s">
        <v>121</v>
      </c>
      <c r="F10" s="103">
        <v>2</v>
      </c>
      <c r="G10" s="104" t="s">
        <v>121</v>
      </c>
      <c r="H10" s="103">
        <v>9</v>
      </c>
      <c r="I10" s="104" t="s">
        <v>121</v>
      </c>
      <c r="J10" s="103">
        <v>2</v>
      </c>
      <c r="K10" s="104" t="s">
        <v>121</v>
      </c>
      <c r="L10" s="103">
        <v>0</v>
      </c>
      <c r="M10" s="129" t="s">
        <v>121</v>
      </c>
      <c r="N10" s="128">
        <f t="shared" si="0"/>
        <v>14</v>
      </c>
      <c r="O10" s="104" t="s">
        <v>121</v>
      </c>
    </row>
    <row r="11" spans="1:15" ht="20.25" customHeight="1">
      <c r="A11" s="102" t="s">
        <v>113</v>
      </c>
      <c r="B11" s="103">
        <v>0</v>
      </c>
      <c r="C11" s="104" t="s">
        <v>121</v>
      </c>
      <c r="D11" s="103">
        <v>0</v>
      </c>
      <c r="E11" s="104" t="s">
        <v>121</v>
      </c>
      <c r="F11" s="103">
        <v>3</v>
      </c>
      <c r="G11" s="104" t="s">
        <v>121</v>
      </c>
      <c r="H11" s="103">
        <v>5</v>
      </c>
      <c r="I11" s="104" t="s">
        <v>121</v>
      </c>
      <c r="J11" s="103">
        <v>2</v>
      </c>
      <c r="K11" s="104" t="s">
        <v>121</v>
      </c>
      <c r="L11" s="103">
        <v>5</v>
      </c>
      <c r="M11" s="129" t="s">
        <v>121</v>
      </c>
      <c r="N11" s="128">
        <f t="shared" si="0"/>
        <v>15</v>
      </c>
      <c r="O11" s="104" t="s">
        <v>121</v>
      </c>
    </row>
    <row r="12" spans="1:15" ht="20.25" customHeight="1">
      <c r="A12" s="102" t="s">
        <v>114</v>
      </c>
      <c r="B12" s="103">
        <v>0</v>
      </c>
      <c r="C12" s="104" t="s">
        <v>121</v>
      </c>
      <c r="D12" s="103">
        <v>0</v>
      </c>
      <c r="E12" s="104" t="s">
        <v>121</v>
      </c>
      <c r="F12" s="103">
        <v>3</v>
      </c>
      <c r="G12" s="104" t="s">
        <v>121</v>
      </c>
      <c r="H12" s="103">
        <v>2</v>
      </c>
      <c r="I12" s="104" t="s">
        <v>121</v>
      </c>
      <c r="J12" s="103">
        <v>7</v>
      </c>
      <c r="K12" s="104" t="s">
        <v>121</v>
      </c>
      <c r="L12" s="103">
        <v>0</v>
      </c>
      <c r="M12" s="129" t="s">
        <v>121</v>
      </c>
      <c r="N12" s="128">
        <f t="shared" si="0"/>
        <v>12</v>
      </c>
      <c r="O12" s="104" t="s">
        <v>121</v>
      </c>
    </row>
    <row r="13" spans="1:15" ht="20.25" customHeight="1">
      <c r="A13" s="102" t="s">
        <v>115</v>
      </c>
      <c r="B13" s="103">
        <v>0</v>
      </c>
      <c r="C13" s="104" t="s">
        <v>121</v>
      </c>
      <c r="D13" s="103">
        <v>2</v>
      </c>
      <c r="E13" s="104" t="s">
        <v>121</v>
      </c>
      <c r="F13" s="103">
        <v>4</v>
      </c>
      <c r="G13" s="104" t="s">
        <v>121</v>
      </c>
      <c r="H13" s="103">
        <v>5</v>
      </c>
      <c r="I13" s="104" t="s">
        <v>121</v>
      </c>
      <c r="J13" s="103">
        <v>10</v>
      </c>
      <c r="K13" s="104" t="s">
        <v>121</v>
      </c>
      <c r="L13" s="103">
        <v>0</v>
      </c>
      <c r="M13" s="129" t="s">
        <v>121</v>
      </c>
      <c r="N13" s="128">
        <f t="shared" si="0"/>
        <v>21</v>
      </c>
      <c r="O13" s="104" t="s">
        <v>121</v>
      </c>
    </row>
    <row r="14" spans="1:15" ht="20.25" customHeight="1">
      <c r="A14" s="102" t="s">
        <v>116</v>
      </c>
      <c r="B14" s="103">
        <v>0</v>
      </c>
      <c r="C14" s="104" t="s">
        <v>121</v>
      </c>
      <c r="D14" s="103">
        <v>1</v>
      </c>
      <c r="E14" s="104" t="s">
        <v>121</v>
      </c>
      <c r="F14" s="103">
        <v>1</v>
      </c>
      <c r="G14" s="104" t="s">
        <v>121</v>
      </c>
      <c r="H14" s="103">
        <v>5</v>
      </c>
      <c r="I14" s="104" t="s">
        <v>121</v>
      </c>
      <c r="J14" s="103">
        <v>1</v>
      </c>
      <c r="K14" s="104" t="s">
        <v>121</v>
      </c>
      <c r="L14" s="103">
        <v>0</v>
      </c>
      <c r="M14" s="129" t="s">
        <v>121</v>
      </c>
      <c r="N14" s="128">
        <f t="shared" si="0"/>
        <v>8</v>
      </c>
      <c r="O14" s="104" t="s">
        <v>121</v>
      </c>
    </row>
    <row r="15" spans="1:15" ht="20.25" customHeight="1">
      <c r="A15" s="102" t="s">
        <v>117</v>
      </c>
      <c r="B15" s="103">
        <v>0</v>
      </c>
      <c r="C15" s="104" t="s">
        <v>121</v>
      </c>
      <c r="D15" s="103">
        <v>2</v>
      </c>
      <c r="E15" s="104" t="s">
        <v>121</v>
      </c>
      <c r="F15" s="103">
        <v>2</v>
      </c>
      <c r="G15" s="104" t="s">
        <v>121</v>
      </c>
      <c r="H15" s="103">
        <v>1</v>
      </c>
      <c r="I15" s="104" t="s">
        <v>121</v>
      </c>
      <c r="J15" s="103">
        <v>1</v>
      </c>
      <c r="K15" s="104" t="s">
        <v>121</v>
      </c>
      <c r="L15" s="103">
        <v>0</v>
      </c>
      <c r="M15" s="129" t="s">
        <v>121</v>
      </c>
      <c r="N15" s="128">
        <f t="shared" si="0"/>
        <v>6</v>
      </c>
      <c r="O15" s="104" t="s">
        <v>121</v>
      </c>
    </row>
    <row r="16" spans="1:15" ht="20.25" customHeight="1">
      <c r="A16" s="102" t="s">
        <v>118</v>
      </c>
      <c r="B16" s="103">
        <v>0</v>
      </c>
      <c r="C16" s="104" t="s">
        <v>121</v>
      </c>
      <c r="D16" s="103">
        <v>1</v>
      </c>
      <c r="E16" s="104" t="s">
        <v>121</v>
      </c>
      <c r="F16" s="103">
        <v>0</v>
      </c>
      <c r="G16" s="104" t="s">
        <v>121</v>
      </c>
      <c r="H16" s="103">
        <v>5</v>
      </c>
      <c r="I16" s="104" t="s">
        <v>121</v>
      </c>
      <c r="J16" s="103">
        <v>5</v>
      </c>
      <c r="K16" s="104" t="s">
        <v>121</v>
      </c>
      <c r="L16" s="103">
        <v>3</v>
      </c>
      <c r="M16" s="129" t="s">
        <v>121</v>
      </c>
      <c r="N16" s="128">
        <f t="shared" si="0"/>
        <v>14</v>
      </c>
      <c r="O16" s="104" t="s">
        <v>121</v>
      </c>
    </row>
    <row r="17" spans="1:15" ht="20.25" customHeight="1">
      <c r="A17" s="102" t="s">
        <v>119</v>
      </c>
      <c r="B17" s="103">
        <v>0</v>
      </c>
      <c r="C17" s="104" t="s">
        <v>121</v>
      </c>
      <c r="D17" s="103">
        <v>0</v>
      </c>
      <c r="E17" s="104" t="s">
        <v>121</v>
      </c>
      <c r="F17" s="103">
        <v>3</v>
      </c>
      <c r="G17" s="104" t="s">
        <v>121</v>
      </c>
      <c r="H17" s="103">
        <v>2</v>
      </c>
      <c r="I17" s="104" t="s">
        <v>121</v>
      </c>
      <c r="J17" s="103">
        <v>3</v>
      </c>
      <c r="K17" s="104" t="s">
        <v>121</v>
      </c>
      <c r="L17" s="103">
        <v>1</v>
      </c>
      <c r="M17" s="129" t="s">
        <v>121</v>
      </c>
      <c r="N17" s="128">
        <f t="shared" si="0"/>
        <v>9</v>
      </c>
      <c r="O17" s="104" t="s">
        <v>121</v>
      </c>
    </row>
    <row r="18" spans="1:15" ht="20.25" customHeight="1">
      <c r="A18" s="102" t="s">
        <v>120</v>
      </c>
      <c r="B18" s="103">
        <v>1</v>
      </c>
      <c r="C18" s="104" t="s">
        <v>121</v>
      </c>
      <c r="D18" s="103">
        <v>0</v>
      </c>
      <c r="E18" s="104" t="s">
        <v>121</v>
      </c>
      <c r="F18" s="103">
        <v>0</v>
      </c>
      <c r="G18" s="104" t="s">
        <v>121</v>
      </c>
      <c r="H18" s="103">
        <v>2</v>
      </c>
      <c r="I18" s="104" t="s">
        <v>121</v>
      </c>
      <c r="J18" s="103">
        <v>0</v>
      </c>
      <c r="K18" s="104" t="s">
        <v>121</v>
      </c>
      <c r="L18" s="103">
        <v>0</v>
      </c>
      <c r="M18" s="129" t="s">
        <v>121</v>
      </c>
      <c r="N18" s="128">
        <f t="shared" si="0"/>
        <v>3</v>
      </c>
      <c r="O18" s="104" t="s">
        <v>121</v>
      </c>
    </row>
    <row r="19" ht="13.5">
      <c r="O19" s="68" t="s">
        <v>13</v>
      </c>
    </row>
    <row r="20" ht="15" customHeight="1">
      <c r="A20" s="9" t="s">
        <v>123</v>
      </c>
    </row>
    <row r="21" ht="15" customHeight="1">
      <c r="A21" s="9" t="s">
        <v>173</v>
      </c>
    </row>
    <row r="23" ht="15" customHeight="1">
      <c r="A23" s="9" t="s">
        <v>152</v>
      </c>
    </row>
    <row r="24" ht="15" customHeight="1">
      <c r="A24" s="9" t="s">
        <v>153</v>
      </c>
    </row>
  </sheetData>
  <sheetProtection/>
  <mergeCells count="7">
    <mergeCell ref="J4:K4"/>
    <mergeCell ref="L4:M4"/>
    <mergeCell ref="N4:O4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2014-06-13T07:13:47Z</dcterms:created>
  <dcterms:modified xsi:type="dcterms:W3CDTF">2014-06-13T07:13:50Z</dcterms:modified>
  <cp:category/>
  <cp:version/>
  <cp:contentType/>
  <cp:contentStatus/>
</cp:coreProperties>
</file>